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5" windowWidth="17115" windowHeight="10455" tabRatio="655" firstSheet="8" activeTab="14"/>
  </bookViews>
  <sheets>
    <sheet name="学童（春）" sheetId="1" r:id="rId1"/>
    <sheet name="関団連（春）" sheetId="2" r:id="rId2"/>
    <sheet name="新所リーグ（春）" sheetId="3" r:id="rId3"/>
    <sheet name="所少連（春）" sheetId="4" r:id="rId4"/>
    <sheet name="日ハム杯" sheetId="5" r:id="rId5"/>
    <sheet name="所沢市" sheetId="6" r:id="rId6"/>
    <sheet name="西武沿線" sheetId="7" r:id="rId7"/>
    <sheet name="関東読売" sheetId="8" r:id="rId8"/>
    <sheet name="新所リーグ（秋）" sheetId="9" r:id="rId9"/>
    <sheet name="学童（秋）" sheetId="10" r:id="rId10"/>
    <sheet name="所少連（秋）" sheetId="11" r:id="rId11"/>
    <sheet name="関団連（秋）" sheetId="12" r:id="rId12"/>
    <sheet name="5年総合成績" sheetId="13" r:id="rId13"/>
    <sheet name="データライブラリ- →" sheetId="14" r:id="rId14"/>
    <sheet name="4年成績" sheetId="15" r:id="rId15"/>
    <sheet name="通算成績" sheetId="16" r:id="rId16"/>
  </sheets>
  <definedNames/>
  <calcPr fullCalcOnLoad="1"/>
</workbook>
</file>

<file path=xl/sharedStrings.xml><?xml version="1.0" encoding="utf-8"?>
<sst xmlns="http://schemas.openxmlformats.org/spreadsheetml/2006/main" count="3841" uniqueCount="510">
  <si>
    <t>計</t>
  </si>
  <si>
    <t>本塁打</t>
  </si>
  <si>
    <t>二塁打</t>
  </si>
  <si>
    <t xml:space="preserve">バッテリー </t>
  </si>
  <si>
    <t>打順</t>
  </si>
  <si>
    <t>打席</t>
  </si>
  <si>
    <t>打数</t>
  </si>
  <si>
    <t>安打</t>
  </si>
  <si>
    <t>打点</t>
  </si>
  <si>
    <t>四球</t>
  </si>
  <si>
    <t>盗塁</t>
  </si>
  <si>
    <t>得点</t>
  </si>
  <si>
    <t>失策</t>
  </si>
  <si>
    <t>三振</t>
  </si>
  <si>
    <t>1.柴田</t>
  </si>
  <si>
    <t>3.中島</t>
  </si>
  <si>
    <t>4.東小橋川</t>
  </si>
  <si>
    <t>(9)</t>
  </si>
  <si>
    <t>(5)</t>
  </si>
  <si>
    <t>(8)</t>
  </si>
  <si>
    <t>(4)</t>
  </si>
  <si>
    <t xml:space="preserve">  </t>
  </si>
  <si>
    <t>7.安座間</t>
  </si>
  <si>
    <t>2.高橋幹</t>
  </si>
  <si>
    <t>5.藤沢</t>
  </si>
  <si>
    <t>8.山田</t>
  </si>
  <si>
    <t>（高橋那）</t>
  </si>
  <si>
    <t>（当麻）</t>
  </si>
  <si>
    <t>背番号</t>
  </si>
  <si>
    <t>高橋那</t>
  </si>
  <si>
    <t>沖田</t>
  </si>
  <si>
    <t>当麻</t>
  </si>
  <si>
    <t>新井</t>
  </si>
  <si>
    <t>小山</t>
  </si>
  <si>
    <t>藤沢</t>
  </si>
  <si>
    <t>泉</t>
  </si>
  <si>
    <t>高橋幹</t>
  </si>
  <si>
    <t>中島</t>
  </si>
  <si>
    <t>斉藤</t>
  </si>
  <si>
    <t>柴田</t>
  </si>
  <si>
    <t>東小橋川</t>
  </si>
  <si>
    <t>山田</t>
  </si>
  <si>
    <t>和田</t>
  </si>
  <si>
    <t>松尾</t>
  </si>
  <si>
    <t>小町</t>
  </si>
  <si>
    <t>梅村</t>
  </si>
  <si>
    <t>渡部</t>
  </si>
  <si>
    <t>木下</t>
  </si>
  <si>
    <t>安座間</t>
  </si>
  <si>
    <t>ダウニー</t>
  </si>
  <si>
    <t>氏名</t>
  </si>
  <si>
    <t>打率</t>
  </si>
  <si>
    <t>三塁打</t>
  </si>
  <si>
    <t>二塁打</t>
  </si>
  <si>
    <t>本塁打</t>
  </si>
  <si>
    <t>三塁打</t>
  </si>
  <si>
    <t>塁打</t>
  </si>
  <si>
    <t>出塁率</t>
  </si>
  <si>
    <t>長打率</t>
  </si>
  <si>
    <t>OPS</t>
  </si>
  <si>
    <t>6.和田</t>
  </si>
  <si>
    <t>（斉藤）</t>
  </si>
  <si>
    <t>投手</t>
  </si>
  <si>
    <t>失点</t>
  </si>
  <si>
    <t>自責点</t>
  </si>
  <si>
    <t>回数</t>
  </si>
  <si>
    <t>投球数</t>
  </si>
  <si>
    <t>防御率</t>
  </si>
  <si>
    <t>●投手成績</t>
  </si>
  <si>
    <t>暴投</t>
  </si>
  <si>
    <t>勝利</t>
  </si>
  <si>
    <t>敗戦</t>
  </si>
  <si>
    <t>試合数</t>
  </si>
  <si>
    <t>セーブ</t>
  </si>
  <si>
    <t>S/H</t>
  </si>
  <si>
    <t>x</t>
  </si>
  <si>
    <t>9.沖田</t>
  </si>
  <si>
    <t>(7)</t>
  </si>
  <si>
    <t>●公式戦 打撃成績</t>
  </si>
  <si>
    <t>●公式戦 投手成績</t>
  </si>
  <si>
    <t>　①2011/04/03　学童（春）1回戦　北野総合　vs荒幡ライオンズB</t>
  </si>
  <si>
    <t>【中島、東小橋川－安座間】</t>
  </si>
  <si>
    <t>PH(4)</t>
  </si>
  <si>
    <t>(3)(1)</t>
  </si>
  <si>
    <t>(1)(6)</t>
  </si>
  <si>
    <t>(6)(3)</t>
  </si>
  <si>
    <t>（渡部）</t>
  </si>
  <si>
    <t>(2)</t>
  </si>
  <si>
    <t>【安座間、東小橋川】</t>
  </si>
  <si>
    <t>○中島</t>
  </si>
  <si>
    <t>　②2011/04/17　学童（春）準決勝　鷺宮G　vs.新所沢ライノーズC</t>
  </si>
  <si>
    <t>（渡辺）</t>
  </si>
  <si>
    <t>越生G</t>
  </si>
  <si>
    <t>荒幡L</t>
  </si>
  <si>
    <t>新所沢R</t>
  </si>
  <si>
    <t>1x</t>
  </si>
  <si>
    <t>【中島、東小橋川－安座間】</t>
  </si>
  <si>
    <t>　①2011/04/10　関団連（朝日旗）1回戦　毛呂山泉野小　vs越生グローイングスB</t>
  </si>
  <si>
    <t>三塁打</t>
  </si>
  <si>
    <t>【中島】</t>
  </si>
  <si>
    <t>西上尾C</t>
  </si>
  <si>
    <t>3x</t>
  </si>
  <si>
    <t>(3)</t>
  </si>
  <si>
    <t>(1)</t>
  </si>
  <si>
    <t>(6)</t>
  </si>
  <si>
    <t>○東小橋川</t>
  </si>
  <si>
    <t>【東小橋川－安座間】</t>
  </si>
  <si>
    <t>　②2011/04/16　関団連（朝日旗）2回戦　毛呂山泉野小　vs西上尾コンドルスB</t>
  </si>
  <si>
    <t>　③2011/04/17　関団連（朝日旗）3回戦　毛呂山小　vs大井少年ファイターズB</t>
  </si>
  <si>
    <t>大井少年F</t>
  </si>
  <si>
    <t>3.藤沢</t>
  </si>
  <si>
    <t>(6)</t>
  </si>
  <si>
    <t>5.和田</t>
  </si>
  <si>
    <t>6.安座間</t>
  </si>
  <si>
    <t>7.山田</t>
  </si>
  <si>
    <t>8.沖田</t>
  </si>
  <si>
    <t>(3)</t>
  </si>
  <si>
    <t>9.当麻</t>
  </si>
  <si>
    <t>（中島）</t>
  </si>
  <si>
    <t>　④2011/04/23　関団連（朝日旗）準決勝　毛呂山泉野小　vs富士見コンドルスB</t>
  </si>
  <si>
    <t>【新井、安座間－藤沢】</t>
  </si>
  <si>
    <t>　③2011/04/24　学童（春）決勝　鷺宮G　vs.所小選抜ドリームス</t>
  </si>
  <si>
    <t>新所沢RC</t>
  </si>
  <si>
    <t>新所沢RB</t>
  </si>
  <si>
    <t>x</t>
  </si>
  <si>
    <t>【柴田】</t>
  </si>
  <si>
    <t>【東小橋川、小山】</t>
  </si>
  <si>
    <t>【藤沢】</t>
  </si>
  <si>
    <t>(2)</t>
  </si>
  <si>
    <t>2.藤沢</t>
  </si>
  <si>
    <t>（ダウニー）</t>
  </si>
  <si>
    <t>(7)</t>
  </si>
  <si>
    <t>5.小山</t>
  </si>
  <si>
    <t>（松尾）</t>
  </si>
  <si>
    <t>(9)</t>
  </si>
  <si>
    <t>6.斉藤</t>
  </si>
  <si>
    <t>（泉）</t>
  </si>
  <si>
    <t>7.渡部</t>
  </si>
  <si>
    <t>(4)</t>
  </si>
  <si>
    <t>(3)</t>
  </si>
  <si>
    <t>8.当麻</t>
  </si>
  <si>
    <t>9.新井</t>
  </si>
  <si>
    <t>（安座間）</t>
  </si>
  <si>
    <t>○新井</t>
  </si>
  <si>
    <t>所小D</t>
  </si>
  <si>
    <t>ｘ</t>
  </si>
  <si>
    <t>7.沖田</t>
  </si>
  <si>
    <t>9.渡部</t>
  </si>
  <si>
    <t>(5)</t>
  </si>
  <si>
    <t>【東小橋川、藤沢】</t>
  </si>
  <si>
    <t>富士見C</t>
  </si>
  <si>
    <t>3x</t>
  </si>
  <si>
    <t>●東小橋川</t>
  </si>
  <si>
    <t>(3)(1)</t>
  </si>
  <si>
    <t>(1)(6)</t>
  </si>
  <si>
    <t>(6)(3)</t>
  </si>
  <si>
    <t>【山田】</t>
  </si>
  <si>
    <t>小手指FB1</t>
  </si>
  <si>
    <t>新所沢RBK</t>
  </si>
  <si>
    <t>1.高橋幹</t>
  </si>
  <si>
    <t>2.沖田</t>
  </si>
  <si>
    <t>(6)</t>
  </si>
  <si>
    <t>3.柴田</t>
  </si>
  <si>
    <t>(1)</t>
  </si>
  <si>
    <t>(4)</t>
  </si>
  <si>
    <t>6.当麻</t>
  </si>
  <si>
    <t>7.高橋那</t>
  </si>
  <si>
    <t>8.泉</t>
  </si>
  <si>
    <t>9.小町</t>
  </si>
  <si>
    <t>（梅村）</t>
  </si>
  <si>
    <t>【東小橋川－高橋幹】</t>
  </si>
  <si>
    <t>【東小橋川】</t>
  </si>
  <si>
    <t>小手指E</t>
  </si>
  <si>
    <t>【柴田－和田】</t>
  </si>
  <si>
    <t>○柴田</t>
  </si>
  <si>
    <t>(1)</t>
  </si>
  <si>
    <t>(6)</t>
  </si>
  <si>
    <t>(2)</t>
  </si>
  <si>
    <t>9.梅村</t>
  </si>
  <si>
    <t>（小町）</t>
  </si>
  <si>
    <t>【高橋幹】</t>
  </si>
  <si>
    <t>　②2011/05/01　新所沢リーグ（春）第2試合　所沢中央小　BK vs小手指イーグリッツB</t>
  </si>
  <si>
    <t>　①2011/04/29　新所沢リーグ（春）第1試合　所沢中央小　BK vs小手指ファイターズB1</t>
  </si>
  <si>
    <t>　③2011/05/04　新所沢リーグ（春）第3試合　北中G　BK vs新所沢ライノーズC</t>
  </si>
  <si>
    <t>7.泉</t>
  </si>
  <si>
    <t>8.梅村</t>
  </si>
  <si>
    <t>【東橋川－和田】</t>
  </si>
  <si>
    <t>【当麻、和田】</t>
  </si>
  <si>
    <t>　④2011/05/08　新所沢リーグ（春）第4試合　所沢中富小　BK vs中富スカイラークスC</t>
  </si>
  <si>
    <t>　①2011/04/29　新所沢リーグ（春）第1試合　所沢中央小　BS vsNTヤンキースB</t>
  </si>
  <si>
    <t>NTYB</t>
  </si>
  <si>
    <t>新所沢RBS</t>
  </si>
  <si>
    <t>【新井－安座間】</t>
  </si>
  <si>
    <t>1.安座間</t>
  </si>
  <si>
    <t>2.山田</t>
  </si>
  <si>
    <t>4.藤沢</t>
  </si>
  <si>
    <t>(7)</t>
  </si>
  <si>
    <t>8.ダウニー</t>
  </si>
  <si>
    <t>（木下）</t>
  </si>
  <si>
    <t>小手指FC</t>
  </si>
  <si>
    <t>1x</t>
  </si>
  <si>
    <t>　③2011/05/08　新所沢リーグ（春）第3試合　所沢中富小　BS vs小手指ファイターズB2</t>
  </si>
  <si>
    <t>　②2011/05/01　新所沢リーグ（春）第2試合　所沢中央小　BS vs小手指ファイターズC</t>
  </si>
  <si>
    <t>1.東小橋川</t>
  </si>
  <si>
    <t>2.当麻</t>
  </si>
  <si>
    <t>(6)</t>
  </si>
  <si>
    <t>3.高橋幹</t>
  </si>
  <si>
    <t>4.沖田</t>
  </si>
  <si>
    <t>5.柴田</t>
  </si>
  <si>
    <t>7.小町</t>
  </si>
  <si>
    <t>9.高橋那</t>
  </si>
  <si>
    <t>(7)</t>
  </si>
  <si>
    <t>【沖田2、小町】</t>
  </si>
  <si>
    <t>中富S</t>
  </si>
  <si>
    <t>小手指FB2</t>
  </si>
  <si>
    <t>5x</t>
  </si>
  <si>
    <t>【藤沢－安座間】</t>
  </si>
  <si>
    <t>【小山】</t>
  </si>
  <si>
    <t>【渡部、松尾】</t>
  </si>
  <si>
    <t>9.松尾</t>
  </si>
  <si>
    <t>○藤沢</t>
  </si>
  <si>
    <t>●打撃成績</t>
  </si>
  <si>
    <t>　①2011/05/15　日ハム杯所沢予選1回戦　鷺宮G　vs荒幡ライオンズB</t>
  </si>
  <si>
    <t>5.斉藤</t>
  </si>
  <si>
    <t>6.渡部</t>
  </si>
  <si>
    <t>(3)</t>
  </si>
  <si>
    <t>(4)</t>
  </si>
  <si>
    <t>7.ダウニー</t>
  </si>
  <si>
    <t>8.松尾</t>
  </si>
  <si>
    <t>(7)</t>
  </si>
  <si>
    <t>【ダウニー】</t>
  </si>
  <si>
    <t>4.小山</t>
  </si>
  <si>
    <t>(6)</t>
  </si>
  <si>
    <t>（ダウニー）</t>
  </si>
  <si>
    <t>(8)</t>
  </si>
  <si>
    <t>(5)</t>
  </si>
  <si>
    <t>(1)</t>
  </si>
  <si>
    <t>(8)(5)</t>
  </si>
  <si>
    <t>(5)(8)</t>
  </si>
  <si>
    <t>新所沢RBS</t>
  </si>
  <si>
    <t>新所沢M</t>
  </si>
  <si>
    <t>【小山2、藤沢2、斉藤】</t>
  </si>
  <si>
    <t>(6)</t>
  </si>
  <si>
    <t>(1)</t>
  </si>
  <si>
    <t>(2)</t>
  </si>
  <si>
    <t>(9)</t>
  </si>
  <si>
    <t>PH</t>
  </si>
  <si>
    <t>(高橋那)</t>
  </si>
  <si>
    <t>(小町)</t>
  </si>
  <si>
    <t>9.当麻</t>
  </si>
  <si>
    <t>x</t>
  </si>
  <si>
    <t>【藤沢－和田】</t>
  </si>
  <si>
    <t>【高橋幹2、藤沢】</t>
  </si>
  <si>
    <t>泉WE</t>
  </si>
  <si>
    <t>4x</t>
  </si>
  <si>
    <t>1.渡部</t>
  </si>
  <si>
    <t>(柴田)</t>
  </si>
  <si>
    <t>(5)</t>
  </si>
  <si>
    <t>【柴田、東小橋川、藤沢】</t>
  </si>
  <si>
    <t>　②2011/06/05　所少連（朝日旗）3回戦　所沢椿峰小　vs高峰タイガースB</t>
  </si>
  <si>
    <t>　①2011/05/14　所少連（朝日旗）2回戦　所沢泉小　vs泉ホワイトイーグルスB</t>
  </si>
  <si>
    <t>高峰T</t>
  </si>
  <si>
    <t>ｘ</t>
  </si>
  <si>
    <t>5.安座間</t>
  </si>
  <si>
    <t>(2)</t>
  </si>
  <si>
    <t>8.ダウニー</t>
  </si>
  <si>
    <t>　③2011/06/05　日ハム杯所沢予選準決勝　鷺宮G　vs高峰タイガースB</t>
  </si>
  <si>
    <t>　④2011/06/12　日ハム杯所沢予選決勝　鷺宮G　vs所少選抜ドリームスB</t>
  </si>
  <si>
    <t>1.山田</t>
  </si>
  <si>
    <t>8.高橋那</t>
  </si>
  <si>
    <t>●中島</t>
  </si>
  <si>
    <t>【中島－和田】</t>
  </si>
  <si>
    <t>ｘ</t>
  </si>
  <si>
    <t>　③2011/06/05　所少連（朝日旗）準決勝　所沢北野小　vs若狭ブルースカイB</t>
  </si>
  <si>
    <t>若狭B</t>
  </si>
  <si>
    <t>【東小橋川－和田】</t>
  </si>
  <si>
    <t>2.柴田</t>
  </si>
  <si>
    <t>9.高橋幹</t>
  </si>
  <si>
    <t>【和田】</t>
  </si>
  <si>
    <t>【安座間、柴田、東小橋川、藤沢、和田】</t>
  </si>
  <si>
    <t>6.藤沢</t>
  </si>
  <si>
    <t>7.和田</t>
  </si>
  <si>
    <t>(9)</t>
  </si>
  <si>
    <t>　①2011/06/19　所沢市長杯1回戦　北中G　vs所小選抜ドリームスB</t>
  </si>
  <si>
    <t>　②2011/06/26　所沢市長杯2回戦　北中G　vs若狭ブルースカイD</t>
  </si>
  <si>
    <t>【安座間－藤沢】</t>
  </si>
  <si>
    <t>(1)</t>
  </si>
  <si>
    <t>（和田）</t>
  </si>
  <si>
    <t>（斎藤）</t>
  </si>
  <si>
    <t>○安座間</t>
  </si>
  <si>
    <t>若狭B（D)</t>
  </si>
  <si>
    <t>新所沢R</t>
  </si>
  <si>
    <t>ｘ</t>
  </si>
  <si>
    <t>　③2011/06/26　所沢市長杯3回戦　北中G　vs小手指ファイターズB1</t>
  </si>
  <si>
    <t>PH</t>
  </si>
  <si>
    <t>PR</t>
  </si>
  <si>
    <t>【東小橋川2、小山、和田】</t>
  </si>
  <si>
    <t>　⑤2011/06/25　新所沢リーグ（春）順位決定戦　所沢　BS vs新所沢ライノーズBK</t>
  </si>
  <si>
    <t>　⑤2011/06/25　新所沢リーグ（春）順位決定戦　所沢　BK vs新所沢ライノーズBS</t>
  </si>
  <si>
    <t>BS</t>
  </si>
  <si>
    <t>BK</t>
  </si>
  <si>
    <t>【東小橋川、柴田－和田】</t>
  </si>
  <si>
    <t>【安座間】</t>
  </si>
  <si>
    <t>　①2011/07/02 西武沿線1回戦　上奥富野球場B　vs川越スラッカーズ</t>
  </si>
  <si>
    <t>川越S</t>
  </si>
  <si>
    <t>(6)(1)</t>
  </si>
  <si>
    <t>【東小橋川、藤沢－和田】</t>
  </si>
  <si>
    <t>(1)(6)</t>
  </si>
  <si>
    <t>(7)</t>
  </si>
  <si>
    <t>【安座間－東小橋川、藤沢－安座間】</t>
  </si>
  <si>
    <t>【東小橋川2、和田2】</t>
  </si>
  <si>
    <t>3.安座間</t>
  </si>
  <si>
    <t>(2)(1)</t>
  </si>
  <si>
    <t>(6)(2)</t>
  </si>
  <si>
    <t>8.当麻</t>
  </si>
  <si>
    <t>PH</t>
  </si>
  <si>
    <t>狭山台K</t>
  </si>
  <si>
    <t>6x</t>
  </si>
  <si>
    <t>　①2011/07/10 関東少年野球1回戦　上福岡上野台小　vs狭山台キングス</t>
  </si>
  <si>
    <t>　②2011/07/16 関東少年野球2回戦　ふじみ野市亀久保小　vs泉スプリングス</t>
  </si>
  <si>
    <t>泉S</t>
  </si>
  <si>
    <t>　③2011/07/17 関東少年野球3回戦　ふじみ野市　vs上福岡第5クラブ</t>
  </si>
  <si>
    <t>上福岡第5</t>
  </si>
  <si>
    <t>1.藤沢</t>
  </si>
  <si>
    <t>(2)(6)</t>
  </si>
  <si>
    <t>(1)(2)</t>
  </si>
  <si>
    <t>9.柴田</t>
  </si>
  <si>
    <t>【藤沢－安座間、安座間－東小橋川】</t>
  </si>
  <si>
    <t>【和田】</t>
  </si>
  <si>
    <t>　④2011/07/17 関東少年野球準決勝　ふじみ野市　vs上福岡ジュピターズ</t>
  </si>
  <si>
    <t>上福岡J</t>
  </si>
  <si>
    <t>　⑤2011/07/17 関東少年野球決勝　ふじみ野市　vs毛呂山オリオンズ</t>
  </si>
  <si>
    <t>毛呂山O</t>
  </si>
  <si>
    <t>(１)</t>
  </si>
  <si>
    <t>【藤沢－安座間】</t>
  </si>
  <si>
    <t>【安座間】</t>
  </si>
  <si>
    <t>●藤沢</t>
  </si>
  <si>
    <t>6.高橋那</t>
  </si>
  <si>
    <t>7.当麻</t>
  </si>
  <si>
    <t>(5)</t>
  </si>
  <si>
    <t>(6)(1)</t>
  </si>
  <si>
    <t>(1)(6)</t>
  </si>
  <si>
    <t>（新井）</t>
  </si>
  <si>
    <t>(9)(6)</t>
  </si>
  <si>
    <t>【藤沢、新井-安座間】</t>
  </si>
  <si>
    <t>【安座間、小山、ダウニー2】</t>
  </si>
  <si>
    <t>2x</t>
  </si>
  <si>
    <t>　②2011/05/22　日ハム杯所沢予選2回戦　鷺宮G　vs小手指イーグリッツB</t>
  </si>
  <si>
    <t>犠打</t>
  </si>
  <si>
    <t>和田（弟）</t>
  </si>
  <si>
    <t>沖田（弟）</t>
  </si>
  <si>
    <t>小手指Ｅ</t>
  </si>
  <si>
    <t>新所沢ＲＢ１</t>
  </si>
  <si>
    <t>新所沢ＲＢ2</t>
  </si>
  <si>
    <t>小手指ＦＢ２</t>
  </si>
  <si>
    <t>x</t>
  </si>
  <si>
    <t>　④2011/05/15　新所沢リーグ（春）第4試合　所沢北中小　BS vs新所沢メッツB</t>
  </si>
  <si>
    <t>　①2011/09/04　新所沢リーグ（秋）第1試合　所沢北野中　B1vs小手指イーグリッツB</t>
  </si>
  <si>
    <t>　①2011/09/04　新所沢リーグ（秋）第1試合　鷺宮G/所沢北野中　vs小手指ファイターズB2</t>
  </si>
  <si>
    <t>【藤沢－安座間、安座間－東小橋川】</t>
  </si>
  <si>
    <t>【新井－高橋那、高橋那－松尾】</t>
  </si>
  <si>
    <t>PH(8)</t>
  </si>
  <si>
    <t>（小山）</t>
  </si>
  <si>
    <t>(8)</t>
  </si>
  <si>
    <t>(3)</t>
  </si>
  <si>
    <t>(2)(6)</t>
  </si>
  <si>
    <t>(6)(1)</t>
  </si>
  <si>
    <t>(9)</t>
  </si>
  <si>
    <t>(5)</t>
  </si>
  <si>
    <t>(4)</t>
  </si>
  <si>
    <t>1.当麻</t>
  </si>
  <si>
    <t>2.渡部</t>
  </si>
  <si>
    <t>3.高橋那</t>
  </si>
  <si>
    <t>4.斎藤</t>
  </si>
  <si>
    <t>5.松尾</t>
  </si>
  <si>
    <t>6.梅村</t>
  </si>
  <si>
    <t>8.和田弟</t>
  </si>
  <si>
    <t>（沖田弟）</t>
  </si>
  <si>
    <t>(1)(2)</t>
  </si>
  <si>
    <t>(2)(8)</t>
  </si>
  <si>
    <t>(7)</t>
  </si>
  <si>
    <t>(8)(1)</t>
  </si>
  <si>
    <t>●新井</t>
  </si>
  <si>
    <t>高橋那</t>
  </si>
  <si>
    <t>高橋那</t>
  </si>
  <si>
    <t>　②2011/09/11　新所沢リーグ（秋）第2試合　所沢伸栄小　B1vsニュータウンヤンキースB</t>
  </si>
  <si>
    <t>　②2011/09/11　新所沢リーグ（秋）第2試合　所沢伸栄小　B2vs小手指イーグリッツB</t>
  </si>
  <si>
    <t>新所沢RB1</t>
  </si>
  <si>
    <t>N.T.Y</t>
  </si>
  <si>
    <t>【東小橋川、藤沢－安座間】</t>
  </si>
  <si>
    <t>【安座間、藤沢】</t>
  </si>
  <si>
    <t>○高橋那</t>
  </si>
  <si>
    <t>9.泉</t>
  </si>
  <si>
    <t>【高橋那－渡部】</t>
  </si>
  <si>
    <t>高橋那</t>
  </si>
  <si>
    <t>新所沢R</t>
  </si>
  <si>
    <t>小針Y</t>
  </si>
  <si>
    <t>【東小橋川－安座間】</t>
  </si>
  <si>
    <t>【斎藤、和田、安座間】</t>
  </si>
  <si>
    <t>　⑤2011/09/17　日ハム杯埼玉県予選2回戦　浦和S　vs小針ヤンキース</t>
  </si>
  <si>
    <t>ダウニー</t>
  </si>
  <si>
    <t>6.斎藤</t>
  </si>
  <si>
    <t>（柴田）</t>
  </si>
  <si>
    <t>(9)(8)</t>
  </si>
  <si>
    <t>【新井-安座間】</t>
  </si>
  <si>
    <t>【梅村、新井、渡部】</t>
  </si>
  <si>
    <t>　③2011/09/19　新所沢リーグ（秋）第3試合　狭山広瀬野球場　B1vs新所沢ライノーズB2</t>
  </si>
  <si>
    <t>　③2011/09/19　新所沢リーグ（秋）第3試合　狭山広瀬野球場　B2vs新所沢ライノーズB1</t>
  </si>
  <si>
    <t>新所沢RB2</t>
  </si>
  <si>
    <t>新所沢ＲＢ1</t>
  </si>
  <si>
    <t>5.梅村</t>
  </si>
  <si>
    <t>6.松尾</t>
  </si>
  <si>
    <t>8.小町</t>
  </si>
  <si>
    <t>3.東小橋川</t>
  </si>
  <si>
    <t>4.和田</t>
  </si>
  <si>
    <t>6.柴田</t>
  </si>
  <si>
    <t>7.小山</t>
  </si>
  <si>
    <t>(7)</t>
  </si>
  <si>
    <t>(2)</t>
  </si>
  <si>
    <t>●高橋那</t>
  </si>
  <si>
    <t>【藤沢－安座間】</t>
  </si>
  <si>
    <t>【東小橋川、柴田】</t>
  </si>
  <si>
    <t>【和田、小山】</t>
  </si>
  <si>
    <t>　④2011/09/23　新所沢リーグ（秋）第4試合　所沢中央小　B1vs小手指ファイターズB2</t>
  </si>
  <si>
    <t>　④2011/09/23　新所沢リーグ（秋）第4試合　所沢伸栄小　B2vs新所沢メッツB</t>
  </si>
  <si>
    <t>4ｘ</t>
  </si>
  <si>
    <t>【新井－渡部】</t>
  </si>
  <si>
    <t>【斎藤2、松尾、梅村】</t>
  </si>
  <si>
    <t>5.新井</t>
  </si>
  <si>
    <t>7.梅村</t>
  </si>
  <si>
    <t>7.高橋幹</t>
  </si>
  <si>
    <t>　⑤2011/10/09　新所沢リーグ（秋）第5試合　所沢伸栄小　B1vs小手指ファイターズB1</t>
  </si>
  <si>
    <t>【東小橋川－安座間】</t>
  </si>
  <si>
    <t>【藤沢、山田】</t>
  </si>
  <si>
    <t>（沖田）</t>
  </si>
  <si>
    <t>(1)</t>
  </si>
  <si>
    <t>(2)</t>
  </si>
  <si>
    <t>　①2011/10/16　所少連（朝日旗・秋）1回戦　航空公園少年野球場　vs若松サンダースB</t>
  </si>
  <si>
    <t>若松S</t>
  </si>
  <si>
    <t>5.斎藤</t>
  </si>
  <si>
    <t>6.小山</t>
  </si>
  <si>
    <t>(7)</t>
  </si>
  <si>
    <t>　③2011/10/16　学童（秋）決勝　鷺宮G　vs所小選抜ドリームスB</t>
  </si>
  <si>
    <t>　②2011/10/09　学童（秋）準決勝　鷺宮G　vs椿峰少年野球B</t>
  </si>
  <si>
    <t>　①2011/10/02　学童（秋）1回戦　北野総合G　vs小手指イーグリッツB</t>
  </si>
  <si>
    <t>5.高橋那</t>
  </si>
  <si>
    <t>8.新井</t>
  </si>
  <si>
    <t>(1)(5)</t>
  </si>
  <si>
    <t>(5)(4)</t>
  </si>
  <si>
    <t>【新井、藤沢－渡部】</t>
  </si>
  <si>
    <t>S藤沢</t>
  </si>
  <si>
    <t>椿峰</t>
  </si>
  <si>
    <t>【高橋那－渡部】</t>
  </si>
  <si>
    <t>7.松尾</t>
  </si>
  <si>
    <t>高橋那</t>
  </si>
  <si>
    <t>3.高橋那</t>
  </si>
  <si>
    <t>【高橋那、新井、藤沢－渡部】</t>
  </si>
  <si>
    <t>【山田、小山】</t>
  </si>
  <si>
    <t>　②2011/10/23　所少連（朝日旗・秋）2回戦　所沢北野小　vs小手指ファイターズB</t>
  </si>
  <si>
    <t>小手指F</t>
  </si>
  <si>
    <t>(斎藤）</t>
  </si>
  <si>
    <t>　①2011/11/03　関団連（新人戦）2回戦　鶴ヶ島運動公園メインG　vs毛呂山ウイングスB</t>
  </si>
  <si>
    <t>毛呂山W</t>
  </si>
  <si>
    <t>1x</t>
  </si>
  <si>
    <t>7.中島</t>
  </si>
  <si>
    <t>8.高橋那</t>
  </si>
  <si>
    <t>(7)(9)</t>
  </si>
  <si>
    <t>（山田）</t>
  </si>
  <si>
    <t>　③2011/10/30　所少連（朝日旗・秋）3回戦　所沢林小　vs林レッドスネークスB</t>
  </si>
  <si>
    <t>林R</t>
  </si>
  <si>
    <t>　④2011/11/03　所少連（朝日旗・秋）準決勝　航空公園少年野球場　vs柳瀬ジャイアンツB</t>
  </si>
  <si>
    <t>柳瀬G</t>
  </si>
  <si>
    <t>2.中島</t>
  </si>
  <si>
    <t>6.中島</t>
  </si>
  <si>
    <t>　②2011/11/12　関団連（新人戦）3回戦　鶴ヶ島藤小　vs富士見コンドルズB</t>
  </si>
  <si>
    <t>1.中島</t>
  </si>
  <si>
    <t>(9)(8)</t>
  </si>
  <si>
    <t>【和田、東小橋川】</t>
  </si>
  <si>
    <t>　③2011/11/13　関団連（新人戦）準決勝　鶴ヶ島杉下小　vs西上尾コンドルズB</t>
  </si>
  <si>
    <t>(3)</t>
  </si>
  <si>
    <t>【柴田】</t>
  </si>
  <si>
    <t>　④2011/11/13　関団連（新人戦）決勝　鶴ヶ島杉下小　vs日高ヤンキースB</t>
  </si>
  <si>
    <t>(5)(3)</t>
  </si>
  <si>
    <t>（高橋那）</t>
  </si>
  <si>
    <t>（当麻）</t>
  </si>
  <si>
    <t>【東小橋川2】</t>
  </si>
  <si>
    <t>　⑤2011/11/23　新所沢リーグ（秋）第5試合　北野総合G　B2vs小手指ファイターズB1</t>
  </si>
  <si>
    <t>　⑥2011/11/23　新所沢リーグ（秋）第6試合　北野総合G　B1vs新所沢メッツB</t>
  </si>
  <si>
    <t>　⑥2011/11/27　新所沢リーグ（秋）第6試合　所沢中央小　B2vsニュータウンヤンキースB</t>
  </si>
  <si>
    <t>新所沢M</t>
  </si>
  <si>
    <t>【藤沢－安座間】</t>
  </si>
  <si>
    <t>【安座間、和田、山田】</t>
  </si>
  <si>
    <t>(4)(5)</t>
  </si>
  <si>
    <t>PH(3)</t>
  </si>
  <si>
    <t>【高橋那－渡部】</t>
  </si>
  <si>
    <t>5.小町</t>
  </si>
  <si>
    <t>●高橋那</t>
  </si>
  <si>
    <t>OPS</t>
  </si>
  <si>
    <t>中沢</t>
  </si>
  <si>
    <t>井上</t>
  </si>
  <si>
    <t>大島</t>
  </si>
  <si>
    <t>ダウニー</t>
  </si>
  <si>
    <t>S/H</t>
  </si>
  <si>
    <t>渡部</t>
  </si>
  <si>
    <t>●公式戦 打撃成績（4年生）</t>
  </si>
  <si>
    <t>●公式戦 投手成績（4年生）</t>
  </si>
  <si>
    <t>●公式戦 打撃成績（通算 4年＋5年）</t>
  </si>
  <si>
    <t>●公式戦 投手成績（通算　4年＋5年）</t>
  </si>
  <si>
    <t>日高Y</t>
  </si>
  <si>
    <t>得点圏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</si>
</sst>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_ "/>
    <numFmt numFmtId="177" formatCode="0.000000_ "/>
    <numFmt numFmtId="178" formatCode="0.00000_ "/>
    <numFmt numFmtId="179" formatCode="0.0000_ "/>
    <numFmt numFmtId="180" formatCode="0.000_ "/>
    <numFmt numFmtId="181" formatCode="0.0_ "/>
    <numFmt numFmtId="182" formatCode="0.00_ "/>
    <numFmt numFmtId="183" formatCode="0.00000000_ "/>
    <numFmt numFmtId="184" formatCode="0_ "/>
    <numFmt numFmtId="185" formatCode="0.00000000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22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22"/>
      <name val="ＭＳ Ｐゴシック"/>
      <family val="3"/>
    </font>
    <font>
      <sz val="10"/>
      <color indexed="2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24997000396251678"/>
      <name val="ＭＳ Ｐゴシック"/>
      <family val="3"/>
    </font>
    <font>
      <sz val="11"/>
      <color theme="0" tint="-0.1499900072813034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0" fillId="0" borderId="0" xfId="0" applyAlignment="1" quotePrefix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80" fontId="0" fillId="0" borderId="13" xfId="0" applyNumberFormat="1" applyBorder="1" applyAlignment="1" quotePrefix="1">
      <alignment horizontal="center" vertical="center"/>
    </xf>
    <xf numFmtId="0" fontId="0" fillId="0" borderId="16" xfId="0" applyBorder="1" applyAlignment="1">
      <alignment horizontal="center" vertical="center"/>
    </xf>
    <xf numFmtId="180" fontId="0" fillId="0" borderId="15" xfId="0" applyNumberFormat="1" applyBorder="1" applyAlignment="1" quotePrefix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0" fontId="0" fillId="0" borderId="14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quotePrefix="1">
      <alignment horizontal="center" vertical="center"/>
    </xf>
    <xf numFmtId="180" fontId="0" fillId="0" borderId="13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0" fontId="0" fillId="0" borderId="15" xfId="0" applyNumberFormat="1" applyFont="1" applyBorder="1" applyAlignment="1" quotePrefix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3" xfId="0" applyNumberFormat="1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 quotePrefix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180" fontId="0" fillId="0" borderId="13" xfId="0" applyNumberForma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80" fontId="0" fillId="0" borderId="15" xfId="0" applyNumberForma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180" fontId="11" fillId="0" borderId="13" xfId="0" applyNumberFormat="1" applyFont="1" applyFill="1" applyBorder="1" applyAlignment="1">
      <alignment horizontal="center" vertical="center"/>
    </xf>
    <xf numFmtId="180" fontId="11" fillId="0" borderId="13" xfId="0" applyNumberFormat="1" applyFont="1" applyBorder="1" applyAlignment="1">
      <alignment horizontal="center" vertical="center"/>
    </xf>
    <xf numFmtId="180" fontId="11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80" fontId="0" fillId="0" borderId="28" xfId="0" applyNumberFormat="1" applyFont="1" applyBorder="1" applyAlignment="1" quotePrefix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80" fontId="0" fillId="0" borderId="14" xfId="0" applyNumberFormat="1" applyFill="1" applyBorder="1" applyAlignment="1">
      <alignment horizontal="center" vertical="center"/>
    </xf>
    <xf numFmtId="180" fontId="11" fillId="0" borderId="14" xfId="0" applyNumberFormat="1" applyFont="1" applyFill="1" applyBorder="1" applyAlignment="1">
      <alignment horizontal="center" vertical="center"/>
    </xf>
    <xf numFmtId="184" fontId="0" fillId="0" borderId="13" xfId="0" applyNumberForma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184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4" fontId="0" fillId="0" borderId="13" xfId="0" applyNumberFormat="1" applyFill="1" applyBorder="1" applyAlignment="1" quotePrefix="1">
      <alignment horizontal="center" vertical="center"/>
    </xf>
    <xf numFmtId="184" fontId="0" fillId="0" borderId="14" xfId="0" applyNumberFormat="1" applyFill="1" applyBorder="1" applyAlignment="1" quotePrefix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ill="1" applyBorder="1" applyAlignment="1">
      <alignment horizontal="center" vertical="center"/>
    </xf>
    <xf numFmtId="184" fontId="0" fillId="0" borderId="0" xfId="0" applyNumberForma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4" fontId="0" fillId="0" borderId="15" xfId="0" applyNumberFormat="1" applyFill="1" applyBorder="1" applyAlignment="1" quotePrefix="1">
      <alignment horizontal="center" vertical="center"/>
    </xf>
    <xf numFmtId="184" fontId="0" fillId="0" borderId="16" xfId="0" applyNumberFormat="1" applyFill="1" applyBorder="1" applyAlignment="1" quotePrefix="1">
      <alignment horizontal="center" vertical="center"/>
    </xf>
    <xf numFmtId="180" fontId="0" fillId="0" borderId="16" xfId="0" applyNumberForma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180" fontId="11" fillId="0" borderId="15" xfId="0" applyNumberFormat="1" applyFont="1" applyFill="1" applyBorder="1" applyAlignment="1">
      <alignment horizontal="center" vertical="center"/>
    </xf>
    <xf numFmtId="184" fontId="11" fillId="0" borderId="15" xfId="0" applyNumberFormat="1" applyFont="1" applyFill="1" applyBorder="1" applyAlignment="1" quotePrefix="1">
      <alignment horizontal="center" vertical="center"/>
    </xf>
    <xf numFmtId="184" fontId="11" fillId="0" borderId="16" xfId="0" applyNumberFormat="1" applyFont="1" applyFill="1" applyBorder="1" applyAlignment="1" quotePrefix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180" fontId="0" fillId="0" borderId="33" xfId="0" applyNumberForma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180" fontId="48" fillId="0" borderId="14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180" fontId="49" fillId="0" borderId="14" xfId="0" applyNumberFormat="1" applyFont="1" applyBorder="1" applyAlignment="1">
      <alignment horizontal="center" vertical="center"/>
    </xf>
    <xf numFmtId="180" fontId="49" fillId="0" borderId="13" xfId="0" applyNumberFormat="1" applyFont="1" applyFill="1" applyBorder="1" applyAlignment="1">
      <alignment horizontal="center" vertical="center"/>
    </xf>
    <xf numFmtId="180" fontId="49" fillId="0" borderId="14" xfId="0" applyNumberFormat="1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3"/>
  <sheetViews>
    <sheetView zoomScalePageLayoutView="0" workbookViewId="0" topLeftCell="A79">
      <selection activeCell="P114" sqref="P114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1" width="5.625" style="0" customWidth="1"/>
    <col min="22" max="22" width="9.00390625" style="0" customWidth="1"/>
    <col min="23" max="26" width="5.625" style="0" customWidth="1"/>
  </cols>
  <sheetData>
    <row r="1" spans="1:15" ht="9" customHeight="1">
      <c r="A1" s="149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54"/>
    </row>
    <row r="2" spans="1:15" ht="14.25" thickBot="1">
      <c r="A2" s="149"/>
      <c r="B2" t="s">
        <v>80</v>
      </c>
      <c r="N2" s="149"/>
      <c r="O2" s="54"/>
    </row>
    <row r="3" spans="1:15" ht="24.75" customHeight="1">
      <c r="A3" s="149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6"/>
      <c r="K3" s="2"/>
      <c r="L3" s="2"/>
      <c r="N3" s="149"/>
      <c r="O3" s="54"/>
    </row>
    <row r="4" spans="1:15" ht="24.75" customHeight="1">
      <c r="A4" s="149"/>
      <c r="C4" s="57" t="s">
        <v>93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10">
        <v>0</v>
      </c>
      <c r="J4" s="56"/>
      <c r="K4" s="2"/>
      <c r="L4" s="2"/>
      <c r="N4" s="149"/>
      <c r="O4" s="54"/>
    </row>
    <row r="5" spans="1:15" ht="24.75" customHeight="1" thickBot="1">
      <c r="A5" s="149"/>
      <c r="C5" s="58" t="s">
        <v>94</v>
      </c>
      <c r="D5" s="11">
        <v>1</v>
      </c>
      <c r="E5" s="11">
        <v>2</v>
      </c>
      <c r="F5" s="11">
        <v>2</v>
      </c>
      <c r="G5" s="11">
        <v>1</v>
      </c>
      <c r="H5" s="11" t="s">
        <v>75</v>
      </c>
      <c r="I5" s="12">
        <v>6</v>
      </c>
      <c r="J5" s="56"/>
      <c r="K5" s="2"/>
      <c r="L5" s="2"/>
      <c r="N5" s="149"/>
      <c r="O5" s="54"/>
    </row>
    <row r="6" spans="1:15" ht="13.5">
      <c r="A6" s="149"/>
      <c r="N6" s="149"/>
      <c r="O6" s="54"/>
    </row>
    <row r="7" spans="1:15" ht="13.5">
      <c r="A7" s="149"/>
      <c r="C7" t="s">
        <v>3</v>
      </c>
      <c r="D7" t="s">
        <v>81</v>
      </c>
      <c r="N7" s="149"/>
      <c r="O7" s="54"/>
    </row>
    <row r="8" spans="1:15" ht="13.5">
      <c r="A8" s="149"/>
      <c r="C8" t="s">
        <v>2</v>
      </c>
      <c r="D8" t="s">
        <v>88</v>
      </c>
      <c r="N8" s="149"/>
      <c r="O8" s="54"/>
    </row>
    <row r="9" spans="1:15" ht="13.5">
      <c r="A9" s="149"/>
      <c r="N9" s="149"/>
      <c r="O9" s="54"/>
    </row>
    <row r="10" spans="1:15" ht="13.5">
      <c r="A10" s="149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49"/>
      <c r="O10" s="54"/>
    </row>
    <row r="11" spans="1:15" ht="13.5">
      <c r="A11" s="149"/>
      <c r="B11" s="3" t="s">
        <v>19</v>
      </c>
      <c r="C11" s="4" t="s">
        <v>14</v>
      </c>
      <c r="D11">
        <v>3</v>
      </c>
      <c r="E11">
        <v>3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N11" s="149"/>
      <c r="O11" s="54"/>
    </row>
    <row r="12" spans="1:15" ht="13.5">
      <c r="A12" s="149"/>
      <c r="B12" s="3" t="s">
        <v>19</v>
      </c>
      <c r="C12" s="4" t="s">
        <v>26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N12" s="149"/>
      <c r="O12" s="54"/>
    </row>
    <row r="13" spans="1:15" ht="13.5">
      <c r="A13" s="149"/>
      <c r="B13" s="3" t="s">
        <v>20</v>
      </c>
      <c r="C13" s="4" t="s">
        <v>23</v>
      </c>
      <c r="D13">
        <v>2</v>
      </c>
      <c r="E13">
        <v>2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 s="13">
        <v>0</v>
      </c>
      <c r="M13" s="13"/>
      <c r="N13" s="149"/>
      <c r="O13" s="54"/>
    </row>
    <row r="14" spans="1:15" ht="13.5">
      <c r="A14" s="149"/>
      <c r="B14" s="47" t="s">
        <v>82</v>
      </c>
      <c r="C14" s="4" t="s">
        <v>86</v>
      </c>
      <c r="D14">
        <v>1</v>
      </c>
      <c r="E14">
        <v>1</v>
      </c>
      <c r="F14">
        <v>1</v>
      </c>
      <c r="G14">
        <v>0</v>
      </c>
      <c r="H14">
        <v>1</v>
      </c>
      <c r="I14">
        <v>0</v>
      </c>
      <c r="J14">
        <v>0</v>
      </c>
      <c r="K14">
        <v>0</v>
      </c>
      <c r="L14" s="13">
        <v>0</v>
      </c>
      <c r="M14" s="13"/>
      <c r="N14" s="149"/>
      <c r="O14" s="54"/>
    </row>
    <row r="15" spans="1:15" ht="13.5">
      <c r="A15" s="149"/>
      <c r="B15" s="3" t="s">
        <v>83</v>
      </c>
      <c r="C15" s="4" t="s">
        <v>15</v>
      </c>
      <c r="D15">
        <v>3</v>
      </c>
      <c r="E15">
        <v>1</v>
      </c>
      <c r="F15">
        <v>1</v>
      </c>
      <c r="G15">
        <v>1</v>
      </c>
      <c r="H15">
        <v>2</v>
      </c>
      <c r="I15">
        <v>2</v>
      </c>
      <c r="J15">
        <v>0</v>
      </c>
      <c r="K15">
        <v>6</v>
      </c>
      <c r="L15" s="13">
        <v>0</v>
      </c>
      <c r="M15" s="13"/>
      <c r="N15" s="149"/>
      <c r="O15" s="54"/>
    </row>
    <row r="16" spans="1:15" ht="13.5">
      <c r="A16" s="149"/>
      <c r="B16" s="3" t="s">
        <v>84</v>
      </c>
      <c r="C16" s="4" t="s">
        <v>16</v>
      </c>
      <c r="D16">
        <v>3</v>
      </c>
      <c r="E16">
        <v>3</v>
      </c>
      <c r="F16">
        <v>2</v>
      </c>
      <c r="G16">
        <v>2</v>
      </c>
      <c r="H16">
        <v>1</v>
      </c>
      <c r="I16">
        <v>0</v>
      </c>
      <c r="J16">
        <v>0</v>
      </c>
      <c r="K16">
        <v>3</v>
      </c>
      <c r="L16" s="13">
        <v>0</v>
      </c>
      <c r="M16" s="13"/>
      <c r="N16" s="149"/>
      <c r="O16" s="54"/>
    </row>
    <row r="17" spans="1:15" ht="13.5">
      <c r="A17" s="149"/>
      <c r="B17" s="3" t="s">
        <v>85</v>
      </c>
      <c r="C17" s="4" t="s">
        <v>24</v>
      </c>
      <c r="D17">
        <v>2</v>
      </c>
      <c r="E17">
        <v>2</v>
      </c>
      <c r="F17">
        <v>0</v>
      </c>
      <c r="G17">
        <v>1</v>
      </c>
      <c r="H17">
        <v>0</v>
      </c>
      <c r="I17">
        <v>0</v>
      </c>
      <c r="J17">
        <v>0</v>
      </c>
      <c r="K17">
        <v>0</v>
      </c>
      <c r="L17">
        <v>0</v>
      </c>
      <c r="N17" s="149"/>
      <c r="O17" s="54"/>
    </row>
    <row r="18" spans="1:15" ht="13.5">
      <c r="A18" s="149"/>
      <c r="B18" s="3" t="s">
        <v>77</v>
      </c>
      <c r="C18" s="4" t="s">
        <v>60</v>
      </c>
      <c r="D18">
        <v>2</v>
      </c>
      <c r="E18">
        <v>1</v>
      </c>
      <c r="F18">
        <v>1</v>
      </c>
      <c r="G18">
        <v>0</v>
      </c>
      <c r="H18">
        <v>1</v>
      </c>
      <c r="I18">
        <v>1</v>
      </c>
      <c r="J18">
        <v>0</v>
      </c>
      <c r="K18">
        <v>2</v>
      </c>
      <c r="L18">
        <v>0</v>
      </c>
      <c r="N18" s="149"/>
      <c r="O18" s="54"/>
    </row>
    <row r="19" spans="1:15" ht="13.5">
      <c r="A19" s="149"/>
      <c r="B19" s="3" t="s">
        <v>77</v>
      </c>
      <c r="C19" s="4" t="s">
        <v>61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N19" s="149"/>
      <c r="O19" s="54"/>
    </row>
    <row r="20" spans="1:15" ht="13.5">
      <c r="A20" s="149"/>
      <c r="B20" s="3" t="s">
        <v>87</v>
      </c>
      <c r="C20" s="4" t="s">
        <v>22</v>
      </c>
      <c r="D20">
        <v>2</v>
      </c>
      <c r="E20">
        <v>2</v>
      </c>
      <c r="F20">
        <v>1</v>
      </c>
      <c r="G20">
        <v>1</v>
      </c>
      <c r="H20">
        <v>1</v>
      </c>
      <c r="I20">
        <v>0</v>
      </c>
      <c r="J20">
        <v>1</v>
      </c>
      <c r="K20">
        <v>1</v>
      </c>
      <c r="L20">
        <v>0</v>
      </c>
      <c r="N20" s="149"/>
      <c r="O20" s="54"/>
    </row>
    <row r="21" spans="1:15" ht="13.5">
      <c r="A21" s="149"/>
      <c r="B21" s="3" t="s">
        <v>17</v>
      </c>
      <c r="C21" s="4" t="s">
        <v>25</v>
      </c>
      <c r="D21">
        <v>2</v>
      </c>
      <c r="E21">
        <v>1</v>
      </c>
      <c r="F21">
        <v>0</v>
      </c>
      <c r="G21">
        <v>0</v>
      </c>
      <c r="H21">
        <v>0</v>
      </c>
      <c r="I21">
        <v>1</v>
      </c>
      <c r="J21">
        <v>1</v>
      </c>
      <c r="K21">
        <v>1</v>
      </c>
      <c r="L21">
        <v>0</v>
      </c>
      <c r="N21" s="149"/>
      <c r="O21" s="54"/>
    </row>
    <row r="22" spans="1:15" ht="13.5">
      <c r="A22" s="149"/>
      <c r="B22" s="3" t="s">
        <v>17</v>
      </c>
      <c r="C22" s="4" t="s">
        <v>27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N22" s="149"/>
      <c r="O22" s="54"/>
    </row>
    <row r="23" spans="1:15" ht="13.5">
      <c r="A23" s="149"/>
      <c r="B23" s="3" t="s">
        <v>18</v>
      </c>
      <c r="C23" s="4" t="s">
        <v>76</v>
      </c>
      <c r="D23">
        <v>2</v>
      </c>
      <c r="E23">
        <v>2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N23" s="149"/>
      <c r="O23" s="54"/>
    </row>
    <row r="24" spans="1:15" ht="13.5">
      <c r="A24" s="149"/>
      <c r="B24" s="3"/>
      <c r="C24" s="4"/>
      <c r="N24" s="149"/>
      <c r="O24" s="54"/>
    </row>
    <row r="25" spans="1:15" ht="13.5">
      <c r="A25" s="149"/>
      <c r="B25" s="3"/>
      <c r="C25" s="4" t="s">
        <v>62</v>
      </c>
      <c r="D25" s="1" t="s">
        <v>65</v>
      </c>
      <c r="E25" s="1" t="s">
        <v>66</v>
      </c>
      <c r="F25" s="1" t="s">
        <v>5</v>
      </c>
      <c r="G25" s="1" t="s">
        <v>7</v>
      </c>
      <c r="H25" s="1" t="s">
        <v>9</v>
      </c>
      <c r="I25" s="1" t="s">
        <v>13</v>
      </c>
      <c r="J25" s="1" t="s">
        <v>63</v>
      </c>
      <c r="K25" s="1" t="s">
        <v>64</v>
      </c>
      <c r="L25" s="1" t="s">
        <v>69</v>
      </c>
      <c r="M25" s="1"/>
      <c r="N25" s="149"/>
      <c r="O25" s="54"/>
    </row>
    <row r="26" spans="1:15" ht="13.5">
      <c r="A26" s="149"/>
      <c r="B26" s="3"/>
      <c r="C26" s="4" t="s">
        <v>89</v>
      </c>
      <c r="D26">
        <v>3</v>
      </c>
      <c r="E26">
        <v>36</v>
      </c>
      <c r="F26">
        <v>9</v>
      </c>
      <c r="G26">
        <v>0</v>
      </c>
      <c r="H26">
        <v>0</v>
      </c>
      <c r="I26">
        <v>4</v>
      </c>
      <c r="J26">
        <v>0</v>
      </c>
      <c r="K26">
        <v>0</v>
      </c>
      <c r="L26">
        <v>0</v>
      </c>
      <c r="N26" s="149"/>
      <c r="O26" s="54"/>
    </row>
    <row r="27" spans="1:15" ht="13.5">
      <c r="A27" s="149"/>
      <c r="B27" s="3"/>
      <c r="C27" s="4" t="s">
        <v>40</v>
      </c>
      <c r="D27">
        <v>2</v>
      </c>
      <c r="E27">
        <v>30</v>
      </c>
      <c r="F27">
        <v>7</v>
      </c>
      <c r="G27">
        <v>0</v>
      </c>
      <c r="H27">
        <v>1</v>
      </c>
      <c r="I27">
        <v>3</v>
      </c>
      <c r="J27">
        <v>0</v>
      </c>
      <c r="K27">
        <v>0</v>
      </c>
      <c r="L27">
        <v>0</v>
      </c>
      <c r="N27" s="149"/>
      <c r="O27" s="54"/>
    </row>
    <row r="28" spans="1:15" ht="13.5">
      <c r="A28" s="149"/>
      <c r="B28" s="3"/>
      <c r="C28" s="4"/>
      <c r="N28" s="149"/>
      <c r="O28" s="54"/>
    </row>
    <row r="29" spans="1:15" ht="9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54"/>
    </row>
    <row r="30" spans="1:15" ht="14.25" thickBot="1">
      <c r="A30" s="149"/>
      <c r="B30" t="s">
        <v>90</v>
      </c>
      <c r="N30" s="149"/>
      <c r="O30" s="54"/>
    </row>
    <row r="31" spans="1:15" ht="24.75" customHeight="1">
      <c r="A31" s="149"/>
      <c r="C31" s="6"/>
      <c r="D31" s="7">
        <v>1</v>
      </c>
      <c r="E31" s="7">
        <v>2</v>
      </c>
      <c r="F31" s="7">
        <v>3</v>
      </c>
      <c r="G31" s="7">
        <v>4</v>
      </c>
      <c r="H31" s="7">
        <v>5</v>
      </c>
      <c r="I31" s="8" t="s">
        <v>0</v>
      </c>
      <c r="J31" s="5"/>
      <c r="K31" s="2"/>
      <c r="L31" s="2"/>
      <c r="N31" s="149"/>
      <c r="O31" s="54"/>
    </row>
    <row r="32" spans="1:15" ht="24.75" customHeight="1">
      <c r="A32" s="149"/>
      <c r="C32" s="57" t="s">
        <v>122</v>
      </c>
      <c r="D32" s="9">
        <v>0</v>
      </c>
      <c r="E32" s="9">
        <v>0</v>
      </c>
      <c r="F32" s="9">
        <v>1</v>
      </c>
      <c r="G32" s="9"/>
      <c r="H32" s="9"/>
      <c r="I32" s="10">
        <v>1</v>
      </c>
      <c r="J32" s="5"/>
      <c r="K32" s="2"/>
      <c r="L32" s="2"/>
      <c r="N32" s="149"/>
      <c r="O32" s="54"/>
    </row>
    <row r="33" spans="1:15" ht="24.75" customHeight="1" thickBot="1">
      <c r="A33" s="149"/>
      <c r="C33" s="58" t="s">
        <v>123</v>
      </c>
      <c r="D33" s="11">
        <v>9</v>
      </c>
      <c r="E33" s="11">
        <v>1</v>
      </c>
      <c r="F33" s="11" t="s">
        <v>124</v>
      </c>
      <c r="G33" s="11"/>
      <c r="H33" s="11"/>
      <c r="I33" s="12">
        <v>10</v>
      </c>
      <c r="J33" s="5"/>
      <c r="K33" s="2"/>
      <c r="L33" s="2"/>
      <c r="N33" s="149"/>
      <c r="O33" s="54"/>
    </row>
    <row r="34" spans="1:15" ht="13.5">
      <c r="A34" s="149"/>
      <c r="N34" s="149"/>
      <c r="O34" s="54"/>
    </row>
    <row r="35" spans="1:15" ht="13.5">
      <c r="A35" s="149"/>
      <c r="C35" t="s">
        <v>3</v>
      </c>
      <c r="D35" t="s">
        <v>120</v>
      </c>
      <c r="N35" s="149"/>
      <c r="O35" s="54"/>
    </row>
    <row r="36" spans="1:15" ht="13.5">
      <c r="A36" s="149"/>
      <c r="C36" t="s">
        <v>1</v>
      </c>
      <c r="D36" t="s">
        <v>125</v>
      </c>
      <c r="N36" s="149"/>
      <c r="O36" s="54"/>
    </row>
    <row r="37" spans="1:15" ht="13.5">
      <c r="A37" s="149"/>
      <c r="C37" t="s">
        <v>98</v>
      </c>
      <c r="D37" t="s">
        <v>126</v>
      </c>
      <c r="N37" s="149"/>
      <c r="O37" s="54"/>
    </row>
    <row r="38" spans="1:15" ht="13.5">
      <c r="A38" s="149"/>
      <c r="C38" t="s">
        <v>2</v>
      </c>
      <c r="D38" t="s">
        <v>127</v>
      </c>
      <c r="N38" s="149"/>
      <c r="O38" s="54"/>
    </row>
    <row r="39" spans="1:15" ht="13.5">
      <c r="A39" s="149"/>
      <c r="N39" s="149"/>
      <c r="O39" s="54"/>
    </row>
    <row r="40" spans="1:15" ht="13.5">
      <c r="A40" s="149"/>
      <c r="C40" s="1" t="s">
        <v>4</v>
      </c>
      <c r="D40" s="1" t="s">
        <v>5</v>
      </c>
      <c r="E40" s="1" t="s">
        <v>6</v>
      </c>
      <c r="F40" s="1" t="s">
        <v>7</v>
      </c>
      <c r="G40" s="1" t="s">
        <v>8</v>
      </c>
      <c r="H40" s="1" t="s">
        <v>11</v>
      </c>
      <c r="I40" s="1" t="s">
        <v>9</v>
      </c>
      <c r="J40" s="1" t="s">
        <v>13</v>
      </c>
      <c r="K40" s="1" t="s">
        <v>10</v>
      </c>
      <c r="L40" s="1" t="s">
        <v>12</v>
      </c>
      <c r="N40" s="149"/>
      <c r="O40" s="54"/>
    </row>
    <row r="41" spans="1:15" ht="13.5">
      <c r="A41" s="149"/>
      <c r="B41" s="3" t="s">
        <v>19</v>
      </c>
      <c r="C41" s="4" t="s">
        <v>14</v>
      </c>
      <c r="D41">
        <v>2</v>
      </c>
      <c r="E41">
        <v>1</v>
      </c>
      <c r="F41">
        <v>1</v>
      </c>
      <c r="G41">
        <v>4</v>
      </c>
      <c r="H41">
        <v>2</v>
      </c>
      <c r="I41">
        <v>1</v>
      </c>
      <c r="J41">
        <v>0</v>
      </c>
      <c r="K41">
        <v>1</v>
      </c>
      <c r="L41">
        <v>0</v>
      </c>
      <c r="N41" s="149"/>
      <c r="O41" s="54"/>
    </row>
    <row r="42" spans="1:16" ht="13.5">
      <c r="A42" s="149"/>
      <c r="B42" s="3" t="s">
        <v>19</v>
      </c>
      <c r="C42" s="4" t="s">
        <v>26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N42" s="149"/>
      <c r="O42" s="54"/>
      <c r="P42" t="s">
        <v>21</v>
      </c>
    </row>
    <row r="43" spans="1:15" ht="13.5">
      <c r="A43" s="149"/>
      <c r="B43" s="3" t="s">
        <v>128</v>
      </c>
      <c r="C43" s="4" t="s">
        <v>129</v>
      </c>
      <c r="D43">
        <v>2</v>
      </c>
      <c r="E43">
        <v>2</v>
      </c>
      <c r="F43">
        <v>1</v>
      </c>
      <c r="G43">
        <v>0</v>
      </c>
      <c r="H43">
        <v>2</v>
      </c>
      <c r="I43">
        <v>0</v>
      </c>
      <c r="J43">
        <v>0</v>
      </c>
      <c r="K43">
        <v>1</v>
      </c>
      <c r="L43" s="13">
        <v>0</v>
      </c>
      <c r="N43" s="149"/>
      <c r="O43" s="54"/>
    </row>
    <row r="44" spans="1:15" ht="13.5">
      <c r="A44" s="149"/>
      <c r="B44" s="3" t="s">
        <v>18</v>
      </c>
      <c r="C44" s="4" t="s">
        <v>15</v>
      </c>
      <c r="D44">
        <v>2</v>
      </c>
      <c r="E44">
        <v>1</v>
      </c>
      <c r="F44">
        <v>1</v>
      </c>
      <c r="G44">
        <v>1</v>
      </c>
      <c r="H44">
        <v>1</v>
      </c>
      <c r="I44">
        <v>1</v>
      </c>
      <c r="J44">
        <v>0</v>
      </c>
      <c r="K44">
        <v>1</v>
      </c>
      <c r="L44">
        <v>0</v>
      </c>
      <c r="N44" s="149"/>
      <c r="O44" s="54"/>
    </row>
    <row r="45" spans="1:15" ht="13.5">
      <c r="A45" s="149"/>
      <c r="B45" s="3" t="s">
        <v>18</v>
      </c>
      <c r="C45" s="4" t="s">
        <v>130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N45" s="149"/>
      <c r="O45" s="54"/>
    </row>
    <row r="46" spans="1:15" ht="13.5">
      <c r="A46" s="149"/>
      <c r="B46" s="3" t="s">
        <v>104</v>
      </c>
      <c r="C46" s="4" t="s">
        <v>16</v>
      </c>
      <c r="D46">
        <v>2</v>
      </c>
      <c r="E46">
        <v>2</v>
      </c>
      <c r="F46">
        <v>2</v>
      </c>
      <c r="G46">
        <v>2</v>
      </c>
      <c r="H46">
        <v>1</v>
      </c>
      <c r="I46">
        <v>0</v>
      </c>
      <c r="J46">
        <v>0</v>
      </c>
      <c r="K46">
        <v>0</v>
      </c>
      <c r="L46">
        <v>0</v>
      </c>
      <c r="N46" s="149"/>
      <c r="O46" s="54"/>
    </row>
    <row r="47" spans="1:15" ht="13.5">
      <c r="A47" s="149"/>
      <c r="B47" s="3" t="s">
        <v>131</v>
      </c>
      <c r="C47" s="4" t="s">
        <v>132</v>
      </c>
      <c r="D47">
        <v>2</v>
      </c>
      <c r="E47">
        <v>2</v>
      </c>
      <c r="F47">
        <v>1</v>
      </c>
      <c r="G47">
        <v>0</v>
      </c>
      <c r="H47">
        <v>1</v>
      </c>
      <c r="I47">
        <v>0</v>
      </c>
      <c r="J47">
        <v>0</v>
      </c>
      <c r="K47">
        <v>0</v>
      </c>
      <c r="L47">
        <v>0</v>
      </c>
      <c r="N47" s="149"/>
      <c r="O47" s="54"/>
    </row>
    <row r="48" spans="1:15" ht="13.5">
      <c r="A48" s="149"/>
      <c r="B48" s="3" t="s">
        <v>77</v>
      </c>
      <c r="C48" s="4" t="s">
        <v>133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N48" s="149"/>
      <c r="O48" s="54"/>
    </row>
    <row r="49" spans="1:15" ht="13.5">
      <c r="A49" s="149"/>
      <c r="B49" s="3" t="s">
        <v>134</v>
      </c>
      <c r="C49" s="4" t="s">
        <v>135</v>
      </c>
      <c r="D49">
        <v>2</v>
      </c>
      <c r="E49">
        <v>2</v>
      </c>
      <c r="F49">
        <v>1</v>
      </c>
      <c r="G49">
        <v>0</v>
      </c>
      <c r="H49">
        <v>1</v>
      </c>
      <c r="I49">
        <v>0</v>
      </c>
      <c r="J49">
        <v>1</v>
      </c>
      <c r="K49">
        <v>1</v>
      </c>
      <c r="L49">
        <v>0</v>
      </c>
      <c r="N49" s="149"/>
      <c r="O49" s="54"/>
    </row>
    <row r="50" spans="1:15" ht="13.5">
      <c r="A50" s="149"/>
      <c r="B50" s="3" t="s">
        <v>17</v>
      </c>
      <c r="C50" s="4" t="s">
        <v>136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N50" s="149"/>
      <c r="O50" s="54"/>
    </row>
    <row r="51" spans="1:15" ht="13.5">
      <c r="A51" s="149"/>
      <c r="B51" s="3" t="s">
        <v>138</v>
      </c>
      <c r="C51" s="4" t="s">
        <v>137</v>
      </c>
      <c r="D51">
        <v>2</v>
      </c>
      <c r="E51">
        <v>2</v>
      </c>
      <c r="F51">
        <v>1</v>
      </c>
      <c r="G51">
        <v>0</v>
      </c>
      <c r="H51">
        <v>1</v>
      </c>
      <c r="I51">
        <v>0</v>
      </c>
      <c r="J51">
        <v>0</v>
      </c>
      <c r="K51">
        <v>1</v>
      </c>
      <c r="L51">
        <v>0</v>
      </c>
      <c r="N51" s="149"/>
      <c r="O51" s="54"/>
    </row>
    <row r="52" spans="1:15" ht="13.5">
      <c r="A52" s="149"/>
      <c r="B52" s="3" t="s">
        <v>139</v>
      </c>
      <c r="C52" s="4" t="s">
        <v>140</v>
      </c>
      <c r="D52">
        <v>2</v>
      </c>
      <c r="E52">
        <v>1</v>
      </c>
      <c r="F52">
        <v>1</v>
      </c>
      <c r="G52">
        <v>0</v>
      </c>
      <c r="H52">
        <v>1</v>
      </c>
      <c r="I52">
        <v>1</v>
      </c>
      <c r="J52">
        <v>0</v>
      </c>
      <c r="K52">
        <v>2</v>
      </c>
      <c r="L52">
        <v>1</v>
      </c>
      <c r="N52" s="149"/>
      <c r="O52" s="54"/>
    </row>
    <row r="53" spans="1:15" ht="13.5">
      <c r="A53" s="149"/>
      <c r="B53" s="3" t="s">
        <v>103</v>
      </c>
      <c r="C53" s="4" t="s">
        <v>141</v>
      </c>
      <c r="D53">
        <v>2</v>
      </c>
      <c r="E53">
        <v>2</v>
      </c>
      <c r="F53">
        <v>0</v>
      </c>
      <c r="G53">
        <v>0</v>
      </c>
      <c r="H53">
        <v>0</v>
      </c>
      <c r="I53">
        <v>0</v>
      </c>
      <c r="J53">
        <v>2</v>
      </c>
      <c r="K53">
        <v>0</v>
      </c>
      <c r="L53">
        <v>0</v>
      </c>
      <c r="N53" s="149"/>
      <c r="O53" s="54"/>
    </row>
    <row r="54" spans="1:15" ht="13.5">
      <c r="A54" s="149"/>
      <c r="B54" s="3" t="s">
        <v>103</v>
      </c>
      <c r="C54" s="4" t="s">
        <v>142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N54" s="149"/>
      <c r="O54" s="54"/>
    </row>
    <row r="55" spans="1:15" ht="13.5">
      <c r="A55" s="149"/>
      <c r="B55" s="3"/>
      <c r="C55" s="4"/>
      <c r="N55" s="149"/>
      <c r="O55" s="54"/>
    </row>
    <row r="56" spans="1:15" ht="13.5">
      <c r="A56" s="149"/>
      <c r="B56" s="3"/>
      <c r="C56" s="4" t="s">
        <v>62</v>
      </c>
      <c r="D56" s="1" t="s">
        <v>65</v>
      </c>
      <c r="E56" s="1" t="s">
        <v>66</v>
      </c>
      <c r="F56" s="1" t="s">
        <v>5</v>
      </c>
      <c r="G56" s="1" t="s">
        <v>7</v>
      </c>
      <c r="H56" s="1" t="s">
        <v>9</v>
      </c>
      <c r="I56" s="1" t="s">
        <v>13</v>
      </c>
      <c r="J56" s="1" t="s">
        <v>63</v>
      </c>
      <c r="K56" s="1" t="s">
        <v>64</v>
      </c>
      <c r="L56" s="1" t="s">
        <v>69</v>
      </c>
      <c r="N56" s="149"/>
      <c r="O56" s="54"/>
    </row>
    <row r="57" spans="1:15" ht="13.5">
      <c r="A57" s="149"/>
      <c r="B57" s="3"/>
      <c r="C57" s="4" t="s">
        <v>143</v>
      </c>
      <c r="D57">
        <v>2.33</v>
      </c>
      <c r="E57">
        <v>25</v>
      </c>
      <c r="F57">
        <v>8</v>
      </c>
      <c r="G57">
        <v>2</v>
      </c>
      <c r="H57">
        <v>0</v>
      </c>
      <c r="I57">
        <v>0</v>
      </c>
      <c r="J57">
        <v>0</v>
      </c>
      <c r="K57">
        <v>0</v>
      </c>
      <c r="L57">
        <v>0</v>
      </c>
      <c r="N57" s="149"/>
      <c r="O57" s="54"/>
    </row>
    <row r="58" spans="1:15" ht="13.5">
      <c r="A58" s="149"/>
      <c r="B58" s="3"/>
      <c r="C58" s="4" t="s">
        <v>48</v>
      </c>
      <c r="D58">
        <v>0.66</v>
      </c>
      <c r="E58">
        <v>15</v>
      </c>
      <c r="F58">
        <v>5</v>
      </c>
      <c r="G58">
        <v>1</v>
      </c>
      <c r="H58">
        <v>1</v>
      </c>
      <c r="I58">
        <v>1</v>
      </c>
      <c r="J58">
        <v>1</v>
      </c>
      <c r="K58">
        <v>0</v>
      </c>
      <c r="L58">
        <v>0</v>
      </c>
      <c r="N58" s="149"/>
      <c r="O58" s="54"/>
    </row>
    <row r="59" spans="1:15" ht="13.5">
      <c r="A59" s="149"/>
      <c r="B59" s="3"/>
      <c r="C59" s="4"/>
      <c r="N59" s="149"/>
      <c r="O59" s="54"/>
    </row>
    <row r="60" spans="1:15" ht="9" customHeight="1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54"/>
    </row>
    <row r="61" spans="1:15" ht="14.25" thickBot="1">
      <c r="A61" s="149"/>
      <c r="B61" t="s">
        <v>121</v>
      </c>
      <c r="N61" s="149"/>
      <c r="O61" s="54"/>
    </row>
    <row r="62" spans="1:15" ht="24.75" customHeight="1">
      <c r="A62" s="149"/>
      <c r="C62" s="6"/>
      <c r="D62" s="7">
        <v>1</v>
      </c>
      <c r="E62" s="7">
        <v>2</v>
      </c>
      <c r="F62" s="7">
        <v>3</v>
      </c>
      <c r="G62" s="7">
        <v>4</v>
      </c>
      <c r="H62" s="7">
        <v>5</v>
      </c>
      <c r="I62" s="8" t="s">
        <v>0</v>
      </c>
      <c r="J62" s="5"/>
      <c r="K62" s="2"/>
      <c r="L62" s="2"/>
      <c r="N62" s="149"/>
      <c r="O62" s="54"/>
    </row>
    <row r="63" spans="1:15" ht="24.75" customHeight="1">
      <c r="A63" s="149"/>
      <c r="C63" s="57" t="s">
        <v>144</v>
      </c>
      <c r="D63" s="9">
        <v>0</v>
      </c>
      <c r="E63" s="9">
        <v>1</v>
      </c>
      <c r="F63" s="9">
        <v>0</v>
      </c>
      <c r="G63" s="9">
        <v>0</v>
      </c>
      <c r="H63" s="9">
        <v>1</v>
      </c>
      <c r="I63" s="10">
        <v>2</v>
      </c>
      <c r="J63" s="5"/>
      <c r="K63" s="2"/>
      <c r="L63" s="2"/>
      <c r="N63" s="149"/>
      <c r="O63" s="54"/>
    </row>
    <row r="64" spans="1:15" ht="24.75" customHeight="1" thickBot="1">
      <c r="A64" s="149"/>
      <c r="C64" s="58" t="s">
        <v>94</v>
      </c>
      <c r="D64" s="11">
        <v>0</v>
      </c>
      <c r="E64" s="11">
        <v>1</v>
      </c>
      <c r="F64" s="11">
        <v>0</v>
      </c>
      <c r="G64" s="11">
        <v>2</v>
      </c>
      <c r="H64" s="11" t="s">
        <v>145</v>
      </c>
      <c r="I64" s="12">
        <v>3</v>
      </c>
      <c r="J64" s="5"/>
      <c r="K64" s="2"/>
      <c r="L64" s="2"/>
      <c r="N64" s="149"/>
      <c r="O64" s="54"/>
    </row>
    <row r="65" spans="1:15" ht="13.5">
      <c r="A65" s="149"/>
      <c r="N65" s="149"/>
      <c r="O65" s="54"/>
    </row>
    <row r="66" spans="1:15" ht="13.5">
      <c r="A66" s="149"/>
      <c r="C66" t="s">
        <v>3</v>
      </c>
      <c r="D66" t="s">
        <v>106</v>
      </c>
      <c r="N66" s="149"/>
      <c r="O66" s="54"/>
    </row>
    <row r="67" spans="1:15" ht="13.5">
      <c r="A67" s="149"/>
      <c r="C67" t="s">
        <v>2</v>
      </c>
      <c r="D67" t="s">
        <v>149</v>
      </c>
      <c r="N67" s="149"/>
      <c r="O67" s="54"/>
    </row>
    <row r="68" spans="1:15" ht="13.5">
      <c r="A68" s="149"/>
      <c r="N68" s="149"/>
      <c r="O68" s="54"/>
    </row>
    <row r="69" spans="1:15" ht="13.5">
      <c r="A69" s="149"/>
      <c r="C69" s="1" t="s">
        <v>4</v>
      </c>
      <c r="D69" s="1" t="s">
        <v>5</v>
      </c>
      <c r="E69" s="1" t="s">
        <v>6</v>
      </c>
      <c r="F69" s="1" t="s">
        <v>7</v>
      </c>
      <c r="G69" s="1" t="s">
        <v>8</v>
      </c>
      <c r="H69" s="1" t="s">
        <v>11</v>
      </c>
      <c r="I69" s="1" t="s">
        <v>9</v>
      </c>
      <c r="J69" s="1" t="s">
        <v>13</v>
      </c>
      <c r="K69" s="1" t="s">
        <v>10</v>
      </c>
      <c r="L69" s="1" t="s">
        <v>12</v>
      </c>
      <c r="M69" s="1"/>
      <c r="N69" s="149"/>
      <c r="O69" s="54"/>
    </row>
    <row r="70" spans="1:15" ht="13.5">
      <c r="A70" s="149"/>
      <c r="B70" s="3" t="s">
        <v>19</v>
      </c>
      <c r="C70" s="4" t="s">
        <v>14</v>
      </c>
      <c r="D70">
        <v>3</v>
      </c>
      <c r="E70">
        <v>3</v>
      </c>
      <c r="F70">
        <v>0</v>
      </c>
      <c r="G70">
        <v>0</v>
      </c>
      <c r="H70">
        <v>0</v>
      </c>
      <c r="I70">
        <v>0</v>
      </c>
      <c r="J70">
        <v>1</v>
      </c>
      <c r="K70">
        <v>0</v>
      </c>
      <c r="L70">
        <v>0</v>
      </c>
      <c r="N70" s="149"/>
      <c r="O70" s="54"/>
    </row>
    <row r="71" spans="1:15" ht="13.5">
      <c r="A71" s="149"/>
      <c r="B71" s="3" t="s">
        <v>148</v>
      </c>
      <c r="C71" s="4" t="s">
        <v>23</v>
      </c>
      <c r="D71">
        <v>2</v>
      </c>
      <c r="E71">
        <v>2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N71" s="149"/>
      <c r="O71" s="54"/>
    </row>
    <row r="72" spans="1:15" ht="13.5">
      <c r="A72" s="149"/>
      <c r="B72" s="3" t="s">
        <v>102</v>
      </c>
      <c r="C72" s="4" t="s">
        <v>15</v>
      </c>
      <c r="D72">
        <v>2</v>
      </c>
      <c r="E72">
        <v>2</v>
      </c>
      <c r="F72">
        <v>0</v>
      </c>
      <c r="G72">
        <v>0</v>
      </c>
      <c r="H72">
        <v>0</v>
      </c>
      <c r="I72">
        <v>0</v>
      </c>
      <c r="J72">
        <v>1</v>
      </c>
      <c r="K72">
        <v>0</v>
      </c>
      <c r="L72">
        <v>1</v>
      </c>
      <c r="N72" s="149"/>
      <c r="O72" s="54"/>
    </row>
    <row r="73" spans="1:15" ht="13.5">
      <c r="A73" s="149"/>
      <c r="B73" s="3" t="s">
        <v>103</v>
      </c>
      <c r="C73" s="4" t="s">
        <v>16</v>
      </c>
      <c r="D73">
        <v>2</v>
      </c>
      <c r="E73">
        <v>2</v>
      </c>
      <c r="F73">
        <v>2</v>
      </c>
      <c r="G73">
        <v>0</v>
      </c>
      <c r="H73">
        <v>2</v>
      </c>
      <c r="I73">
        <v>0</v>
      </c>
      <c r="J73">
        <v>0</v>
      </c>
      <c r="K73">
        <v>2</v>
      </c>
      <c r="L73">
        <v>0</v>
      </c>
      <c r="N73" s="149"/>
      <c r="O73" s="54"/>
    </row>
    <row r="74" spans="1:15" ht="13.5">
      <c r="A74" s="149"/>
      <c r="B74" s="3" t="s">
        <v>104</v>
      </c>
      <c r="C74" s="4" t="s">
        <v>24</v>
      </c>
      <c r="D74">
        <v>2</v>
      </c>
      <c r="E74">
        <v>1</v>
      </c>
      <c r="F74">
        <v>1</v>
      </c>
      <c r="G74">
        <v>1</v>
      </c>
      <c r="H74">
        <v>1</v>
      </c>
      <c r="I74">
        <v>1</v>
      </c>
      <c r="J74">
        <v>0</v>
      </c>
      <c r="K74">
        <v>0</v>
      </c>
      <c r="L74">
        <v>0</v>
      </c>
      <c r="N74" s="149"/>
      <c r="O74" s="54"/>
    </row>
    <row r="75" spans="1:15" ht="13.5">
      <c r="A75" s="149"/>
      <c r="B75" s="3" t="s">
        <v>128</v>
      </c>
      <c r="C75" s="4" t="s">
        <v>113</v>
      </c>
      <c r="D75">
        <v>2</v>
      </c>
      <c r="E75">
        <v>2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N75" s="149"/>
      <c r="O75" s="54"/>
    </row>
    <row r="76" spans="1:15" ht="13.5">
      <c r="A76" s="149"/>
      <c r="B76" s="3" t="s">
        <v>131</v>
      </c>
      <c r="C76" s="4" t="s">
        <v>146</v>
      </c>
      <c r="D76">
        <v>2</v>
      </c>
      <c r="E76">
        <v>1</v>
      </c>
      <c r="F76">
        <v>0</v>
      </c>
      <c r="G76">
        <v>0</v>
      </c>
      <c r="H76">
        <v>0</v>
      </c>
      <c r="I76">
        <v>1</v>
      </c>
      <c r="J76">
        <v>0</v>
      </c>
      <c r="K76">
        <v>0</v>
      </c>
      <c r="L76">
        <v>0</v>
      </c>
      <c r="N76" s="149"/>
      <c r="O76" s="54"/>
    </row>
    <row r="77" spans="1:15" ht="13.5">
      <c r="A77" s="149"/>
      <c r="B77" s="3" t="s">
        <v>17</v>
      </c>
      <c r="C77" s="4" t="s">
        <v>25</v>
      </c>
      <c r="D77">
        <v>2</v>
      </c>
      <c r="E77">
        <v>2</v>
      </c>
      <c r="F77">
        <v>0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N77" s="149"/>
      <c r="O77" s="54"/>
    </row>
    <row r="78" spans="1:15" ht="13.5">
      <c r="A78" s="149"/>
      <c r="B78" s="3" t="s">
        <v>138</v>
      </c>
      <c r="C78" s="4" t="s">
        <v>147</v>
      </c>
      <c r="D78">
        <v>2</v>
      </c>
      <c r="E78">
        <v>1</v>
      </c>
      <c r="F78">
        <v>0</v>
      </c>
      <c r="G78">
        <v>0</v>
      </c>
      <c r="H78">
        <v>0</v>
      </c>
      <c r="I78">
        <v>1</v>
      </c>
      <c r="J78">
        <v>0</v>
      </c>
      <c r="K78">
        <v>0</v>
      </c>
      <c r="L78">
        <v>0</v>
      </c>
      <c r="N78" s="149"/>
      <c r="O78" s="54"/>
    </row>
    <row r="79" spans="1:15" ht="13.5">
      <c r="A79" s="149"/>
      <c r="B79" s="3"/>
      <c r="C79" s="4"/>
      <c r="N79" s="149"/>
      <c r="O79" s="54"/>
    </row>
    <row r="80" spans="1:15" ht="13.5">
      <c r="A80" s="149"/>
      <c r="B80" s="3"/>
      <c r="C80" s="4" t="s">
        <v>62</v>
      </c>
      <c r="D80" s="1" t="s">
        <v>65</v>
      </c>
      <c r="E80" s="1" t="s">
        <v>66</v>
      </c>
      <c r="F80" s="1" t="s">
        <v>5</v>
      </c>
      <c r="G80" s="1" t="s">
        <v>7</v>
      </c>
      <c r="H80" s="1" t="s">
        <v>9</v>
      </c>
      <c r="I80" s="1" t="s">
        <v>13</v>
      </c>
      <c r="J80" s="1" t="s">
        <v>63</v>
      </c>
      <c r="K80" s="1" t="s">
        <v>64</v>
      </c>
      <c r="L80" s="1" t="s">
        <v>69</v>
      </c>
      <c r="M80" s="1"/>
      <c r="N80" s="149"/>
      <c r="O80" s="54"/>
    </row>
    <row r="81" spans="1:15" ht="13.5">
      <c r="A81" s="149"/>
      <c r="B81" s="3"/>
      <c r="C81" s="4" t="s">
        <v>105</v>
      </c>
      <c r="D81">
        <v>5</v>
      </c>
      <c r="E81">
        <v>53</v>
      </c>
      <c r="F81">
        <v>20</v>
      </c>
      <c r="G81">
        <v>6</v>
      </c>
      <c r="H81">
        <v>0</v>
      </c>
      <c r="I81">
        <v>2</v>
      </c>
      <c r="J81">
        <v>2</v>
      </c>
      <c r="K81">
        <v>1</v>
      </c>
      <c r="N81" s="149"/>
      <c r="O81" s="54"/>
    </row>
    <row r="82" spans="1:15" ht="13.5">
      <c r="A82" s="149"/>
      <c r="B82" s="3"/>
      <c r="C82" s="4"/>
      <c r="N82" s="149"/>
      <c r="O82" s="54"/>
    </row>
    <row r="83" spans="1:19" ht="9" customHeight="1" thickBot="1">
      <c r="A83" s="149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  <c r="O83" s="149"/>
      <c r="P83" s="149"/>
      <c r="Q83" s="149"/>
      <c r="R83" s="149"/>
      <c r="S83" s="149"/>
    </row>
    <row r="84" spans="1:22" ht="13.5" customHeight="1" thickBot="1">
      <c r="A84" s="54"/>
      <c r="B84" t="s">
        <v>221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150" t="s">
        <v>509</v>
      </c>
      <c r="U84" s="151"/>
      <c r="V84" s="152"/>
    </row>
    <row r="85" spans="2:22" ht="13.5">
      <c r="B85" s="59" t="s">
        <v>28</v>
      </c>
      <c r="C85" s="14" t="s">
        <v>50</v>
      </c>
      <c r="D85" s="14" t="s">
        <v>72</v>
      </c>
      <c r="E85" s="14" t="s">
        <v>5</v>
      </c>
      <c r="F85" s="14" t="s">
        <v>6</v>
      </c>
      <c r="G85" s="14" t="s">
        <v>7</v>
      </c>
      <c r="H85" s="14" t="s">
        <v>8</v>
      </c>
      <c r="I85" s="14" t="s">
        <v>11</v>
      </c>
      <c r="J85" s="14" t="s">
        <v>9</v>
      </c>
      <c r="K85" s="14" t="s">
        <v>13</v>
      </c>
      <c r="L85" s="14" t="s">
        <v>10</v>
      </c>
      <c r="M85" s="28" t="s">
        <v>12</v>
      </c>
      <c r="N85" s="23"/>
      <c r="O85" s="23"/>
      <c r="P85" s="14" t="s">
        <v>51</v>
      </c>
      <c r="Q85" s="14" t="s">
        <v>1</v>
      </c>
      <c r="R85" s="14" t="s">
        <v>52</v>
      </c>
      <c r="S85" s="15" t="s">
        <v>53</v>
      </c>
      <c r="T85" s="140" t="s">
        <v>6</v>
      </c>
      <c r="U85" s="28" t="s">
        <v>7</v>
      </c>
      <c r="V85" s="29" t="s">
        <v>51</v>
      </c>
    </row>
    <row r="86" spans="2:22" ht="13.5">
      <c r="B86" s="16">
        <v>1</v>
      </c>
      <c r="C86" s="17" t="s">
        <v>29</v>
      </c>
      <c r="D86" s="18">
        <v>2</v>
      </c>
      <c r="E86" s="18">
        <f>D12</f>
        <v>0</v>
      </c>
      <c r="F86" s="18">
        <f aca="true" t="shared" si="0" ref="F86:M86">E12</f>
        <v>0</v>
      </c>
      <c r="G86" s="18">
        <f t="shared" si="0"/>
        <v>0</v>
      </c>
      <c r="H86" s="18">
        <f t="shared" si="0"/>
        <v>0</v>
      </c>
      <c r="I86" s="18">
        <f t="shared" si="0"/>
        <v>0</v>
      </c>
      <c r="J86" s="18">
        <f t="shared" si="0"/>
        <v>0</v>
      </c>
      <c r="K86" s="18">
        <f t="shared" si="0"/>
        <v>0</v>
      </c>
      <c r="L86" s="18">
        <f t="shared" si="0"/>
        <v>0</v>
      </c>
      <c r="M86" s="18">
        <f t="shared" si="0"/>
        <v>0</v>
      </c>
      <c r="N86" s="20"/>
      <c r="O86" s="20"/>
      <c r="P86" s="25">
        <v>0</v>
      </c>
      <c r="Q86" s="18">
        <v>0</v>
      </c>
      <c r="R86" s="18">
        <v>0</v>
      </c>
      <c r="S86" s="24">
        <v>0</v>
      </c>
      <c r="T86" s="16">
        <v>0</v>
      </c>
      <c r="U86" s="18">
        <v>0</v>
      </c>
      <c r="V86" s="30">
        <v>0</v>
      </c>
    </row>
    <row r="87" spans="2:22" ht="13.5">
      <c r="B87" s="16">
        <v>2</v>
      </c>
      <c r="C87" s="17" t="s">
        <v>30</v>
      </c>
      <c r="D87" s="18">
        <v>2</v>
      </c>
      <c r="E87" s="18">
        <f>D23+D76</f>
        <v>4</v>
      </c>
      <c r="F87" s="18">
        <f aca="true" t="shared" si="1" ref="F87:M87">E23+E76</f>
        <v>3</v>
      </c>
      <c r="G87" s="18">
        <f t="shared" si="1"/>
        <v>0</v>
      </c>
      <c r="H87" s="18">
        <f t="shared" si="1"/>
        <v>0</v>
      </c>
      <c r="I87" s="18">
        <f t="shared" si="1"/>
        <v>0</v>
      </c>
      <c r="J87" s="18">
        <f t="shared" si="1"/>
        <v>1</v>
      </c>
      <c r="K87" s="18">
        <f t="shared" si="1"/>
        <v>0</v>
      </c>
      <c r="L87" s="18">
        <f t="shared" si="1"/>
        <v>0</v>
      </c>
      <c r="M87" s="18">
        <f t="shared" si="1"/>
        <v>0</v>
      </c>
      <c r="N87" s="20"/>
      <c r="O87" s="20"/>
      <c r="P87" s="25">
        <f>G87/F87</f>
        <v>0</v>
      </c>
      <c r="Q87" s="18">
        <v>0</v>
      </c>
      <c r="R87" s="18">
        <v>0</v>
      </c>
      <c r="S87" s="24">
        <v>0</v>
      </c>
      <c r="T87" s="16">
        <v>2</v>
      </c>
      <c r="U87" s="18">
        <v>0</v>
      </c>
      <c r="V87" s="30">
        <f aca="true" t="shared" si="2" ref="V87:V105">U87/T87</f>
        <v>0</v>
      </c>
    </row>
    <row r="88" spans="2:22" ht="13.5">
      <c r="B88" s="16">
        <v>4</v>
      </c>
      <c r="C88" s="17" t="s">
        <v>31</v>
      </c>
      <c r="D88" s="18">
        <v>2</v>
      </c>
      <c r="E88" s="18">
        <f>D22+D52</f>
        <v>2</v>
      </c>
      <c r="F88" s="18">
        <f aca="true" t="shared" si="3" ref="F88:M88">E22+E52</f>
        <v>1</v>
      </c>
      <c r="G88" s="18">
        <f t="shared" si="3"/>
        <v>1</v>
      </c>
      <c r="H88" s="18">
        <f t="shared" si="3"/>
        <v>0</v>
      </c>
      <c r="I88" s="18">
        <f t="shared" si="3"/>
        <v>1</v>
      </c>
      <c r="J88" s="18">
        <f t="shared" si="3"/>
        <v>1</v>
      </c>
      <c r="K88" s="18">
        <f t="shared" si="3"/>
        <v>0</v>
      </c>
      <c r="L88" s="18">
        <f t="shared" si="3"/>
        <v>2</v>
      </c>
      <c r="M88" s="18">
        <f t="shared" si="3"/>
        <v>1</v>
      </c>
      <c r="N88" s="20"/>
      <c r="O88" s="20"/>
      <c r="P88" s="25">
        <f>G88/F88</f>
        <v>1</v>
      </c>
      <c r="Q88" s="18">
        <v>0</v>
      </c>
      <c r="R88" s="18">
        <v>0</v>
      </c>
      <c r="S88" s="24">
        <v>0</v>
      </c>
      <c r="T88" s="16">
        <v>0</v>
      </c>
      <c r="U88" s="18">
        <v>0</v>
      </c>
      <c r="V88" s="30">
        <v>0</v>
      </c>
    </row>
    <row r="89" spans="2:22" ht="13.5">
      <c r="B89" s="16">
        <v>6</v>
      </c>
      <c r="C89" s="17" t="s">
        <v>32</v>
      </c>
      <c r="D89" s="18">
        <v>1</v>
      </c>
      <c r="E89" s="18">
        <f>D53</f>
        <v>2</v>
      </c>
      <c r="F89" s="18">
        <f aca="true" t="shared" si="4" ref="F89:M89">E53</f>
        <v>2</v>
      </c>
      <c r="G89" s="18">
        <f t="shared" si="4"/>
        <v>0</v>
      </c>
      <c r="H89" s="18">
        <f t="shared" si="4"/>
        <v>0</v>
      </c>
      <c r="I89" s="18">
        <f t="shared" si="4"/>
        <v>0</v>
      </c>
      <c r="J89" s="18">
        <f t="shared" si="4"/>
        <v>0</v>
      </c>
      <c r="K89" s="18">
        <f t="shared" si="4"/>
        <v>2</v>
      </c>
      <c r="L89" s="18">
        <f t="shared" si="4"/>
        <v>0</v>
      </c>
      <c r="M89" s="18">
        <f t="shared" si="4"/>
        <v>0</v>
      </c>
      <c r="N89" s="20"/>
      <c r="O89" s="20"/>
      <c r="P89" s="25">
        <f>G89/F89</f>
        <v>0</v>
      </c>
      <c r="Q89" s="18">
        <v>0</v>
      </c>
      <c r="R89" s="18">
        <v>0</v>
      </c>
      <c r="S89" s="24">
        <v>0</v>
      </c>
      <c r="T89" s="16">
        <v>2</v>
      </c>
      <c r="U89" s="18">
        <v>0</v>
      </c>
      <c r="V89" s="30">
        <f t="shared" si="2"/>
        <v>0</v>
      </c>
    </row>
    <row r="90" spans="2:22" ht="13.5">
      <c r="B90" s="16">
        <v>7</v>
      </c>
      <c r="C90" s="17" t="s">
        <v>33</v>
      </c>
      <c r="D90" s="18">
        <v>1</v>
      </c>
      <c r="E90" s="18">
        <f>D47</f>
        <v>2</v>
      </c>
      <c r="F90" s="18">
        <f aca="true" t="shared" si="5" ref="F90:M90">E47</f>
        <v>2</v>
      </c>
      <c r="G90" s="18">
        <f t="shared" si="5"/>
        <v>1</v>
      </c>
      <c r="H90" s="18">
        <f t="shared" si="5"/>
        <v>0</v>
      </c>
      <c r="I90" s="18">
        <f t="shared" si="5"/>
        <v>1</v>
      </c>
      <c r="J90" s="18">
        <f t="shared" si="5"/>
        <v>0</v>
      </c>
      <c r="K90" s="18">
        <f t="shared" si="5"/>
        <v>0</v>
      </c>
      <c r="L90" s="18">
        <f t="shared" si="5"/>
        <v>0</v>
      </c>
      <c r="M90" s="18">
        <f t="shared" si="5"/>
        <v>0</v>
      </c>
      <c r="N90" s="20"/>
      <c r="O90" s="20"/>
      <c r="P90" s="25">
        <f>G90/F90</f>
        <v>0.5</v>
      </c>
      <c r="Q90" s="18">
        <v>0</v>
      </c>
      <c r="R90" s="18">
        <v>1</v>
      </c>
      <c r="S90" s="24">
        <v>0</v>
      </c>
      <c r="T90" s="16">
        <v>0</v>
      </c>
      <c r="U90" s="18">
        <v>0</v>
      </c>
      <c r="V90" s="30">
        <v>0</v>
      </c>
    </row>
    <row r="91" spans="2:22" ht="13.5">
      <c r="B91" s="16">
        <v>10</v>
      </c>
      <c r="C91" s="17" t="s">
        <v>34</v>
      </c>
      <c r="D91" s="18">
        <v>3</v>
      </c>
      <c r="E91" s="18">
        <f>D17+D43+D74</f>
        <v>6</v>
      </c>
      <c r="F91" s="18">
        <f aca="true" t="shared" si="6" ref="F91:M91">E17+E43+E74</f>
        <v>5</v>
      </c>
      <c r="G91" s="18">
        <f t="shared" si="6"/>
        <v>2</v>
      </c>
      <c r="H91" s="18">
        <f t="shared" si="6"/>
        <v>2</v>
      </c>
      <c r="I91" s="18">
        <f t="shared" si="6"/>
        <v>3</v>
      </c>
      <c r="J91" s="18">
        <f t="shared" si="6"/>
        <v>1</v>
      </c>
      <c r="K91" s="18">
        <f t="shared" si="6"/>
        <v>0</v>
      </c>
      <c r="L91" s="18">
        <f t="shared" si="6"/>
        <v>1</v>
      </c>
      <c r="M91" s="18">
        <f t="shared" si="6"/>
        <v>0</v>
      </c>
      <c r="N91" s="20"/>
      <c r="O91" s="20"/>
      <c r="P91" s="25">
        <f>G91/F91</f>
        <v>0.4</v>
      </c>
      <c r="Q91" s="18">
        <v>0</v>
      </c>
      <c r="R91" s="18">
        <v>0</v>
      </c>
      <c r="S91" s="24">
        <v>2</v>
      </c>
      <c r="T91" s="16">
        <v>4</v>
      </c>
      <c r="U91" s="18">
        <v>1</v>
      </c>
      <c r="V91" s="30">
        <f t="shared" si="2"/>
        <v>0.25</v>
      </c>
    </row>
    <row r="92" spans="2:22" ht="13.5">
      <c r="B92" s="16">
        <v>11</v>
      </c>
      <c r="C92" s="17" t="s">
        <v>35</v>
      </c>
      <c r="D92" s="18">
        <v>1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20"/>
      <c r="O92" s="20"/>
      <c r="P92" s="19">
        <v>0</v>
      </c>
      <c r="Q92" s="18">
        <v>0</v>
      </c>
      <c r="R92" s="18">
        <v>0</v>
      </c>
      <c r="S92" s="24">
        <v>0</v>
      </c>
      <c r="T92" s="16">
        <v>0</v>
      </c>
      <c r="U92" s="18">
        <v>0</v>
      </c>
      <c r="V92" s="30">
        <v>0</v>
      </c>
    </row>
    <row r="93" spans="2:22" ht="13.5">
      <c r="B93" s="16">
        <v>12</v>
      </c>
      <c r="C93" s="17" t="s">
        <v>36</v>
      </c>
      <c r="D93" s="18">
        <v>2</v>
      </c>
      <c r="E93" s="18">
        <f>D13+D71</f>
        <v>4</v>
      </c>
      <c r="F93" s="18">
        <f aca="true" t="shared" si="7" ref="F93:M93">E13+E71</f>
        <v>4</v>
      </c>
      <c r="G93" s="18">
        <f t="shared" si="7"/>
        <v>0</v>
      </c>
      <c r="H93" s="18">
        <f t="shared" si="7"/>
        <v>0</v>
      </c>
      <c r="I93" s="18">
        <f t="shared" si="7"/>
        <v>0</v>
      </c>
      <c r="J93" s="18">
        <f t="shared" si="7"/>
        <v>0</v>
      </c>
      <c r="K93" s="18">
        <f t="shared" si="7"/>
        <v>0</v>
      </c>
      <c r="L93" s="18">
        <f t="shared" si="7"/>
        <v>0</v>
      </c>
      <c r="M93" s="18">
        <f t="shared" si="7"/>
        <v>0</v>
      </c>
      <c r="N93" s="20"/>
      <c r="O93" s="20"/>
      <c r="P93" s="25">
        <f aca="true" t="shared" si="8" ref="P93:P98">G93/F93</f>
        <v>0</v>
      </c>
      <c r="Q93" s="18">
        <v>0</v>
      </c>
      <c r="R93" s="18">
        <v>0</v>
      </c>
      <c r="S93" s="24">
        <v>0</v>
      </c>
      <c r="T93" s="16">
        <v>1</v>
      </c>
      <c r="U93" s="18">
        <v>0</v>
      </c>
      <c r="V93" s="30">
        <f t="shared" si="2"/>
        <v>0</v>
      </c>
    </row>
    <row r="94" spans="2:22" ht="13.5">
      <c r="B94" s="16">
        <v>13</v>
      </c>
      <c r="C94" s="17" t="s">
        <v>37</v>
      </c>
      <c r="D94" s="18">
        <v>3</v>
      </c>
      <c r="E94" s="18">
        <f>D15+D44+D72</f>
        <v>7</v>
      </c>
      <c r="F94" s="18">
        <f aca="true" t="shared" si="9" ref="F94:M94">E15+E44+E72</f>
        <v>4</v>
      </c>
      <c r="G94" s="18">
        <f t="shared" si="9"/>
        <v>2</v>
      </c>
      <c r="H94" s="18">
        <f t="shared" si="9"/>
        <v>2</v>
      </c>
      <c r="I94" s="18">
        <f t="shared" si="9"/>
        <v>3</v>
      </c>
      <c r="J94" s="18">
        <f t="shared" si="9"/>
        <v>3</v>
      </c>
      <c r="K94" s="18">
        <f t="shared" si="9"/>
        <v>1</v>
      </c>
      <c r="L94" s="18">
        <f t="shared" si="9"/>
        <v>7</v>
      </c>
      <c r="M94" s="18">
        <f t="shared" si="9"/>
        <v>1</v>
      </c>
      <c r="N94" s="20"/>
      <c r="O94" s="20"/>
      <c r="P94" s="25">
        <f t="shared" si="8"/>
        <v>0.5</v>
      </c>
      <c r="Q94" s="18">
        <v>0</v>
      </c>
      <c r="R94" s="18">
        <v>0</v>
      </c>
      <c r="S94" s="24">
        <v>0</v>
      </c>
      <c r="T94" s="16">
        <v>2</v>
      </c>
      <c r="U94" s="18">
        <v>2</v>
      </c>
      <c r="V94" s="30">
        <f t="shared" si="2"/>
        <v>1</v>
      </c>
    </row>
    <row r="95" spans="2:22" ht="13.5">
      <c r="B95" s="16">
        <v>14</v>
      </c>
      <c r="C95" s="17" t="s">
        <v>38</v>
      </c>
      <c r="D95" s="18">
        <v>2</v>
      </c>
      <c r="E95" s="18">
        <f>D49</f>
        <v>2</v>
      </c>
      <c r="F95" s="18">
        <f aca="true" t="shared" si="10" ref="F95:M95">E49</f>
        <v>2</v>
      </c>
      <c r="G95" s="18">
        <f t="shared" si="10"/>
        <v>1</v>
      </c>
      <c r="H95" s="18">
        <f t="shared" si="10"/>
        <v>0</v>
      </c>
      <c r="I95" s="18">
        <f t="shared" si="10"/>
        <v>1</v>
      </c>
      <c r="J95" s="18">
        <f t="shared" si="10"/>
        <v>0</v>
      </c>
      <c r="K95" s="18">
        <f t="shared" si="10"/>
        <v>1</v>
      </c>
      <c r="L95" s="18">
        <f t="shared" si="10"/>
        <v>1</v>
      </c>
      <c r="M95" s="18">
        <f t="shared" si="10"/>
        <v>0</v>
      </c>
      <c r="N95" s="20"/>
      <c r="O95" s="20"/>
      <c r="P95" s="25">
        <f t="shared" si="8"/>
        <v>0.5</v>
      </c>
      <c r="Q95" s="18">
        <v>0</v>
      </c>
      <c r="R95" s="18">
        <v>0</v>
      </c>
      <c r="S95" s="24">
        <v>0</v>
      </c>
      <c r="T95" s="16">
        <v>1</v>
      </c>
      <c r="U95" s="18">
        <v>0</v>
      </c>
      <c r="V95" s="30">
        <f t="shared" si="2"/>
        <v>0</v>
      </c>
    </row>
    <row r="96" spans="2:22" ht="13.5">
      <c r="B96" s="16">
        <v>15</v>
      </c>
      <c r="C96" s="17" t="s">
        <v>39</v>
      </c>
      <c r="D96" s="18">
        <v>3</v>
      </c>
      <c r="E96" s="18">
        <f>D11+D41+D70</f>
        <v>8</v>
      </c>
      <c r="F96" s="18">
        <f aca="true" t="shared" si="11" ref="F96:M96">E11+E41+E70</f>
        <v>7</v>
      </c>
      <c r="G96" s="18">
        <f t="shared" si="11"/>
        <v>1</v>
      </c>
      <c r="H96" s="18">
        <f t="shared" si="11"/>
        <v>4</v>
      </c>
      <c r="I96" s="18">
        <f t="shared" si="11"/>
        <v>2</v>
      </c>
      <c r="J96" s="18">
        <f t="shared" si="11"/>
        <v>1</v>
      </c>
      <c r="K96" s="18">
        <f t="shared" si="11"/>
        <v>1</v>
      </c>
      <c r="L96" s="18">
        <f t="shared" si="11"/>
        <v>1</v>
      </c>
      <c r="M96" s="18">
        <f t="shared" si="11"/>
        <v>0</v>
      </c>
      <c r="N96" s="20"/>
      <c r="O96" s="20"/>
      <c r="P96" s="25">
        <f t="shared" si="8"/>
        <v>0.14285714285714285</v>
      </c>
      <c r="Q96" s="18">
        <v>1</v>
      </c>
      <c r="R96" s="18">
        <v>0</v>
      </c>
      <c r="S96" s="24">
        <v>0</v>
      </c>
      <c r="T96" s="16">
        <v>3</v>
      </c>
      <c r="U96" s="18">
        <v>1</v>
      </c>
      <c r="V96" s="30">
        <f t="shared" si="2"/>
        <v>0.3333333333333333</v>
      </c>
    </row>
    <row r="97" spans="2:22" ht="13.5">
      <c r="B97" s="16">
        <v>16</v>
      </c>
      <c r="C97" s="17" t="s">
        <v>40</v>
      </c>
      <c r="D97" s="18">
        <v>3</v>
      </c>
      <c r="E97" s="18">
        <f>D16+D46+D73</f>
        <v>7</v>
      </c>
      <c r="F97" s="18">
        <f aca="true" t="shared" si="12" ref="F97:M97">E16+E46+E73</f>
        <v>7</v>
      </c>
      <c r="G97" s="18">
        <f t="shared" si="12"/>
        <v>6</v>
      </c>
      <c r="H97" s="18">
        <f t="shared" si="12"/>
        <v>4</v>
      </c>
      <c r="I97" s="18">
        <f t="shared" si="12"/>
        <v>4</v>
      </c>
      <c r="J97" s="18">
        <f t="shared" si="12"/>
        <v>0</v>
      </c>
      <c r="K97" s="18">
        <f t="shared" si="12"/>
        <v>0</v>
      </c>
      <c r="L97" s="18">
        <f t="shared" si="12"/>
        <v>5</v>
      </c>
      <c r="M97" s="18">
        <f t="shared" si="12"/>
        <v>0</v>
      </c>
      <c r="N97" s="20"/>
      <c r="O97" s="20"/>
      <c r="P97" s="25">
        <f t="shared" si="8"/>
        <v>0.8571428571428571</v>
      </c>
      <c r="Q97" s="18">
        <v>0</v>
      </c>
      <c r="R97" s="18">
        <v>1</v>
      </c>
      <c r="S97" s="24">
        <v>2</v>
      </c>
      <c r="T97" s="16">
        <v>5</v>
      </c>
      <c r="U97" s="18">
        <v>4</v>
      </c>
      <c r="V97" s="30">
        <f t="shared" si="2"/>
        <v>0.8</v>
      </c>
    </row>
    <row r="98" spans="2:22" ht="13.5">
      <c r="B98" s="16">
        <v>17</v>
      </c>
      <c r="C98" s="17" t="s">
        <v>41</v>
      </c>
      <c r="D98" s="18">
        <v>2</v>
      </c>
      <c r="E98" s="18">
        <f>D21+D77</f>
        <v>4</v>
      </c>
      <c r="F98" s="18">
        <f aca="true" t="shared" si="13" ref="F98:M98">E21+E77</f>
        <v>3</v>
      </c>
      <c r="G98" s="18">
        <f t="shared" si="13"/>
        <v>0</v>
      </c>
      <c r="H98" s="18">
        <f t="shared" si="13"/>
        <v>1</v>
      </c>
      <c r="I98" s="18">
        <f t="shared" si="13"/>
        <v>0</v>
      </c>
      <c r="J98" s="18">
        <f t="shared" si="13"/>
        <v>1</v>
      </c>
      <c r="K98" s="18">
        <f t="shared" si="13"/>
        <v>1</v>
      </c>
      <c r="L98" s="18">
        <f t="shared" si="13"/>
        <v>1</v>
      </c>
      <c r="M98" s="18">
        <f t="shared" si="13"/>
        <v>0</v>
      </c>
      <c r="N98" s="20"/>
      <c r="O98" s="20"/>
      <c r="P98" s="25">
        <f t="shared" si="8"/>
        <v>0</v>
      </c>
      <c r="Q98" s="18">
        <v>0</v>
      </c>
      <c r="R98" s="18">
        <v>0</v>
      </c>
      <c r="S98" s="24">
        <v>0</v>
      </c>
      <c r="T98" s="16">
        <v>3</v>
      </c>
      <c r="U98" s="18">
        <v>0</v>
      </c>
      <c r="V98" s="30">
        <f t="shared" si="2"/>
        <v>0</v>
      </c>
    </row>
    <row r="99" spans="2:22" ht="13.5">
      <c r="B99" s="16">
        <v>18</v>
      </c>
      <c r="C99" s="17" t="s">
        <v>49</v>
      </c>
      <c r="D99" s="18">
        <v>1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20"/>
      <c r="O99" s="20"/>
      <c r="P99" s="19">
        <v>0</v>
      </c>
      <c r="Q99" s="18">
        <v>0</v>
      </c>
      <c r="R99" s="18">
        <v>0</v>
      </c>
      <c r="S99" s="24">
        <v>0</v>
      </c>
      <c r="T99" s="16">
        <v>0</v>
      </c>
      <c r="U99" s="18">
        <v>0</v>
      </c>
      <c r="V99" s="30">
        <v>0</v>
      </c>
    </row>
    <row r="100" spans="2:22" ht="13.5">
      <c r="B100" s="16">
        <v>19</v>
      </c>
      <c r="C100" s="17" t="s">
        <v>42</v>
      </c>
      <c r="D100" s="18">
        <v>1</v>
      </c>
      <c r="E100" s="18">
        <f>D18</f>
        <v>2</v>
      </c>
      <c r="F100" s="18">
        <f aca="true" t="shared" si="14" ref="F100:M100">E18</f>
        <v>1</v>
      </c>
      <c r="G100" s="18">
        <f t="shared" si="14"/>
        <v>1</v>
      </c>
      <c r="H100" s="18">
        <f t="shared" si="14"/>
        <v>0</v>
      </c>
      <c r="I100" s="18">
        <f t="shared" si="14"/>
        <v>1</v>
      </c>
      <c r="J100" s="18">
        <f t="shared" si="14"/>
        <v>1</v>
      </c>
      <c r="K100" s="18">
        <f t="shared" si="14"/>
        <v>0</v>
      </c>
      <c r="L100" s="18">
        <f t="shared" si="14"/>
        <v>2</v>
      </c>
      <c r="M100" s="18">
        <f t="shared" si="14"/>
        <v>0</v>
      </c>
      <c r="N100" s="20"/>
      <c r="O100" s="20"/>
      <c r="P100" s="25">
        <f>G100/F100</f>
        <v>1</v>
      </c>
      <c r="Q100" s="18">
        <v>0</v>
      </c>
      <c r="R100" s="18">
        <v>0</v>
      </c>
      <c r="S100" s="24">
        <v>0</v>
      </c>
      <c r="T100" s="16">
        <v>0</v>
      </c>
      <c r="U100" s="18">
        <v>0</v>
      </c>
      <c r="V100" s="30">
        <v>0</v>
      </c>
    </row>
    <row r="101" spans="2:22" ht="13.5">
      <c r="B101" s="16">
        <v>20</v>
      </c>
      <c r="C101" s="17" t="s">
        <v>44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20"/>
      <c r="O101" s="20"/>
      <c r="P101" s="19">
        <v>0</v>
      </c>
      <c r="Q101" s="18">
        <v>0</v>
      </c>
      <c r="R101" s="18">
        <v>0</v>
      </c>
      <c r="S101" s="24">
        <v>0</v>
      </c>
      <c r="T101" s="16">
        <v>0</v>
      </c>
      <c r="U101" s="18">
        <v>0</v>
      </c>
      <c r="V101" s="30">
        <v>0</v>
      </c>
    </row>
    <row r="102" spans="2:22" ht="13.5">
      <c r="B102" s="16">
        <v>21</v>
      </c>
      <c r="C102" s="17" t="s">
        <v>45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20"/>
      <c r="O102" s="20"/>
      <c r="P102" s="19">
        <v>0</v>
      </c>
      <c r="Q102" s="18">
        <v>0</v>
      </c>
      <c r="R102" s="18">
        <v>0</v>
      </c>
      <c r="S102" s="24">
        <v>0</v>
      </c>
      <c r="T102" s="16">
        <v>0</v>
      </c>
      <c r="U102" s="18">
        <v>0</v>
      </c>
      <c r="V102" s="30">
        <v>0</v>
      </c>
    </row>
    <row r="103" spans="2:22" ht="13.5">
      <c r="B103" s="16">
        <v>22</v>
      </c>
      <c r="C103" s="17" t="s">
        <v>46</v>
      </c>
      <c r="D103" s="18">
        <v>3</v>
      </c>
      <c r="E103" s="18">
        <f>D14+D51+D78</f>
        <v>5</v>
      </c>
      <c r="F103" s="18">
        <f aca="true" t="shared" si="15" ref="F103:M103">E14+E51+E78</f>
        <v>4</v>
      </c>
      <c r="G103" s="18">
        <f t="shared" si="15"/>
        <v>2</v>
      </c>
      <c r="H103" s="18">
        <f t="shared" si="15"/>
        <v>0</v>
      </c>
      <c r="I103" s="18">
        <f t="shared" si="15"/>
        <v>2</v>
      </c>
      <c r="J103" s="18">
        <f t="shared" si="15"/>
        <v>1</v>
      </c>
      <c r="K103" s="18">
        <f t="shared" si="15"/>
        <v>0</v>
      </c>
      <c r="L103" s="18">
        <f t="shared" si="15"/>
        <v>1</v>
      </c>
      <c r="M103" s="18">
        <f t="shared" si="15"/>
        <v>0</v>
      </c>
      <c r="N103" s="20"/>
      <c r="O103" s="20"/>
      <c r="P103" s="25">
        <f>G103/F103</f>
        <v>0.5</v>
      </c>
      <c r="Q103" s="18">
        <v>0</v>
      </c>
      <c r="R103" s="18">
        <v>0</v>
      </c>
      <c r="S103" s="24">
        <v>0</v>
      </c>
      <c r="T103" s="16">
        <v>1</v>
      </c>
      <c r="U103" s="18">
        <v>1</v>
      </c>
      <c r="V103" s="30">
        <f t="shared" si="2"/>
        <v>1</v>
      </c>
    </row>
    <row r="104" spans="2:22" ht="13.5">
      <c r="B104" s="16">
        <v>23</v>
      </c>
      <c r="C104" s="17" t="s">
        <v>47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20"/>
      <c r="O104" s="20"/>
      <c r="P104" s="19">
        <v>0</v>
      </c>
      <c r="Q104" s="18">
        <v>0</v>
      </c>
      <c r="R104" s="18">
        <v>0</v>
      </c>
      <c r="S104" s="24">
        <v>0</v>
      </c>
      <c r="T104" s="16">
        <v>0</v>
      </c>
      <c r="U104" s="18">
        <v>0</v>
      </c>
      <c r="V104" s="30">
        <v>0</v>
      </c>
    </row>
    <row r="105" spans="2:22" ht="13.5">
      <c r="B105" s="16">
        <v>24</v>
      </c>
      <c r="C105" s="17" t="s">
        <v>48</v>
      </c>
      <c r="D105" s="18">
        <v>3</v>
      </c>
      <c r="E105" s="18">
        <f>D20+D75</f>
        <v>4</v>
      </c>
      <c r="F105" s="18">
        <f aca="true" t="shared" si="16" ref="F105:M105">E20+E75</f>
        <v>4</v>
      </c>
      <c r="G105" s="18">
        <f t="shared" si="16"/>
        <v>1</v>
      </c>
      <c r="H105" s="18">
        <f t="shared" si="16"/>
        <v>1</v>
      </c>
      <c r="I105" s="18">
        <f t="shared" si="16"/>
        <v>1</v>
      </c>
      <c r="J105" s="18">
        <f t="shared" si="16"/>
        <v>0</v>
      </c>
      <c r="K105" s="18">
        <f t="shared" si="16"/>
        <v>1</v>
      </c>
      <c r="L105" s="18">
        <f t="shared" si="16"/>
        <v>1</v>
      </c>
      <c r="M105" s="18">
        <f t="shared" si="16"/>
        <v>1</v>
      </c>
      <c r="N105" s="20"/>
      <c r="O105" s="20"/>
      <c r="P105" s="25">
        <f>G105/F105</f>
        <v>0.25</v>
      </c>
      <c r="Q105" s="18">
        <v>0</v>
      </c>
      <c r="R105" s="18">
        <v>0</v>
      </c>
      <c r="S105" s="24">
        <v>1</v>
      </c>
      <c r="T105" s="16">
        <v>4</v>
      </c>
      <c r="U105" s="18">
        <v>1</v>
      </c>
      <c r="V105" s="30">
        <f t="shared" si="2"/>
        <v>0.25</v>
      </c>
    </row>
    <row r="106" spans="2:22" ht="14.25" thickBot="1">
      <c r="B106" s="62">
        <v>25</v>
      </c>
      <c r="C106" s="60" t="s">
        <v>43</v>
      </c>
      <c r="D106" s="21">
        <v>1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55">
        <v>0</v>
      </c>
      <c r="N106" s="22"/>
      <c r="O106" s="22"/>
      <c r="P106" s="63">
        <v>0</v>
      </c>
      <c r="Q106" s="21">
        <v>0</v>
      </c>
      <c r="R106" s="21">
        <v>0</v>
      </c>
      <c r="S106" s="26">
        <v>0</v>
      </c>
      <c r="T106" s="62">
        <v>0</v>
      </c>
      <c r="U106" s="21">
        <v>0</v>
      </c>
      <c r="V106" s="64">
        <v>0</v>
      </c>
    </row>
    <row r="108" ht="14.25" thickBot="1">
      <c r="B108" t="s">
        <v>68</v>
      </c>
    </row>
    <row r="109" spans="2:19" ht="13.5">
      <c r="B109" s="59" t="s">
        <v>28</v>
      </c>
      <c r="C109" s="14" t="s">
        <v>50</v>
      </c>
      <c r="D109" s="14" t="s">
        <v>72</v>
      </c>
      <c r="E109" s="14" t="s">
        <v>65</v>
      </c>
      <c r="F109" s="14" t="s">
        <v>66</v>
      </c>
      <c r="G109" s="14" t="s">
        <v>5</v>
      </c>
      <c r="H109" s="14" t="s">
        <v>7</v>
      </c>
      <c r="I109" s="14" t="s">
        <v>9</v>
      </c>
      <c r="J109" s="14" t="s">
        <v>13</v>
      </c>
      <c r="K109" s="14" t="s">
        <v>63</v>
      </c>
      <c r="L109" s="14" t="s">
        <v>64</v>
      </c>
      <c r="M109" s="14" t="s">
        <v>69</v>
      </c>
      <c r="N109" s="35"/>
      <c r="O109" s="14"/>
      <c r="P109" s="14" t="s">
        <v>67</v>
      </c>
      <c r="Q109" s="14" t="s">
        <v>70</v>
      </c>
      <c r="R109" s="14" t="s">
        <v>71</v>
      </c>
      <c r="S109" s="15" t="s">
        <v>73</v>
      </c>
    </row>
    <row r="110" spans="2:19" ht="13.5">
      <c r="B110" s="71">
        <v>6</v>
      </c>
      <c r="C110" s="52" t="s">
        <v>32</v>
      </c>
      <c r="D110" s="52">
        <v>1</v>
      </c>
      <c r="E110" s="52">
        <f>D57</f>
        <v>2.33</v>
      </c>
      <c r="F110" s="52">
        <f aca="true" t="shared" si="17" ref="F110:M110">E57</f>
        <v>25</v>
      </c>
      <c r="G110" s="52">
        <f t="shared" si="17"/>
        <v>8</v>
      </c>
      <c r="H110" s="52">
        <f t="shared" si="17"/>
        <v>2</v>
      </c>
      <c r="I110" s="52">
        <f t="shared" si="17"/>
        <v>0</v>
      </c>
      <c r="J110" s="52">
        <f t="shared" si="17"/>
        <v>0</v>
      </c>
      <c r="K110" s="52">
        <f t="shared" si="17"/>
        <v>0</v>
      </c>
      <c r="L110" s="52">
        <f t="shared" si="17"/>
        <v>0</v>
      </c>
      <c r="M110" s="52">
        <f t="shared" si="17"/>
        <v>0</v>
      </c>
      <c r="N110" s="72"/>
      <c r="O110" s="52"/>
      <c r="P110" s="39">
        <f>L110/E110*7</f>
        <v>0</v>
      </c>
      <c r="Q110" s="52">
        <v>1</v>
      </c>
      <c r="R110" s="52">
        <v>0</v>
      </c>
      <c r="S110" s="53">
        <v>0</v>
      </c>
    </row>
    <row r="111" spans="2:19" ht="13.5">
      <c r="B111" s="61">
        <v>13</v>
      </c>
      <c r="C111" s="17" t="s">
        <v>37</v>
      </c>
      <c r="D111" s="36">
        <v>1</v>
      </c>
      <c r="E111" s="36">
        <f>D26</f>
        <v>3</v>
      </c>
      <c r="F111" s="36">
        <f aca="true" t="shared" si="18" ref="F111:M111">E26</f>
        <v>36</v>
      </c>
      <c r="G111" s="36">
        <f t="shared" si="18"/>
        <v>9</v>
      </c>
      <c r="H111" s="36">
        <f t="shared" si="18"/>
        <v>0</v>
      </c>
      <c r="I111" s="36">
        <f t="shared" si="18"/>
        <v>0</v>
      </c>
      <c r="J111" s="36">
        <f t="shared" si="18"/>
        <v>4</v>
      </c>
      <c r="K111" s="36">
        <f t="shared" si="18"/>
        <v>0</v>
      </c>
      <c r="L111" s="36">
        <f t="shared" si="18"/>
        <v>0</v>
      </c>
      <c r="M111" s="36">
        <f t="shared" si="18"/>
        <v>0</v>
      </c>
      <c r="N111" s="37"/>
      <c r="O111" s="38"/>
      <c r="P111" s="39">
        <f>L111/E111*7</f>
        <v>0</v>
      </c>
      <c r="Q111" s="36">
        <v>1</v>
      </c>
      <c r="R111" s="36">
        <v>0</v>
      </c>
      <c r="S111" s="40">
        <v>0</v>
      </c>
    </row>
    <row r="112" spans="2:19" ht="13.5">
      <c r="B112" s="61">
        <v>16</v>
      </c>
      <c r="C112" s="17" t="s">
        <v>40</v>
      </c>
      <c r="D112" s="36">
        <v>2</v>
      </c>
      <c r="E112" s="36">
        <f>D27+D81</f>
        <v>7</v>
      </c>
      <c r="F112" s="36">
        <f aca="true" t="shared" si="19" ref="F112:M112">E27+E81</f>
        <v>83</v>
      </c>
      <c r="G112" s="36">
        <f t="shared" si="19"/>
        <v>27</v>
      </c>
      <c r="H112" s="36">
        <f t="shared" si="19"/>
        <v>6</v>
      </c>
      <c r="I112" s="36">
        <f t="shared" si="19"/>
        <v>1</v>
      </c>
      <c r="J112" s="36">
        <f t="shared" si="19"/>
        <v>5</v>
      </c>
      <c r="K112" s="36">
        <f t="shared" si="19"/>
        <v>2</v>
      </c>
      <c r="L112" s="36">
        <f t="shared" si="19"/>
        <v>1</v>
      </c>
      <c r="M112" s="36">
        <f t="shared" si="19"/>
        <v>0</v>
      </c>
      <c r="N112" s="37"/>
      <c r="O112" s="36"/>
      <c r="P112" s="39">
        <f>L112/E112*7</f>
        <v>1</v>
      </c>
      <c r="Q112" s="36">
        <v>1</v>
      </c>
      <c r="R112" s="36">
        <v>0</v>
      </c>
      <c r="S112" s="40">
        <v>0</v>
      </c>
    </row>
    <row r="113" spans="2:19" ht="14.25" thickBot="1">
      <c r="B113" s="86">
        <v>23</v>
      </c>
      <c r="C113" s="60" t="s">
        <v>48</v>
      </c>
      <c r="D113" s="41">
        <v>1</v>
      </c>
      <c r="E113" s="41">
        <f>D58</f>
        <v>0.66</v>
      </c>
      <c r="F113" s="41">
        <f aca="true" t="shared" si="20" ref="F113:M113">E58</f>
        <v>15</v>
      </c>
      <c r="G113" s="41">
        <f t="shared" si="20"/>
        <v>5</v>
      </c>
      <c r="H113" s="41">
        <f t="shared" si="20"/>
        <v>1</v>
      </c>
      <c r="I113" s="41">
        <f t="shared" si="20"/>
        <v>1</v>
      </c>
      <c r="J113" s="41">
        <f t="shared" si="20"/>
        <v>1</v>
      </c>
      <c r="K113" s="41">
        <f t="shared" si="20"/>
        <v>1</v>
      </c>
      <c r="L113" s="41">
        <f t="shared" si="20"/>
        <v>0</v>
      </c>
      <c r="M113" s="41">
        <f t="shared" si="20"/>
        <v>0</v>
      </c>
      <c r="N113" s="42"/>
      <c r="O113" s="41"/>
      <c r="P113" s="43">
        <f>L113/E113*7</f>
        <v>0</v>
      </c>
      <c r="Q113" s="41">
        <v>0</v>
      </c>
      <c r="R113" s="41">
        <v>0</v>
      </c>
      <c r="S113" s="44">
        <v>0</v>
      </c>
    </row>
  </sheetData>
  <sheetProtection/>
  <mergeCells count="11">
    <mergeCell ref="A30:A59"/>
    <mergeCell ref="A61:A82"/>
    <mergeCell ref="T84:V84"/>
    <mergeCell ref="A1:N1"/>
    <mergeCell ref="A29:N29"/>
    <mergeCell ref="A2:A28"/>
    <mergeCell ref="N2:N28"/>
    <mergeCell ref="A83:S83"/>
    <mergeCell ref="A60:N60"/>
    <mergeCell ref="N61:N82"/>
    <mergeCell ref="N30:N59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9"/>
  <sheetViews>
    <sheetView zoomScalePageLayoutView="0" workbookViewId="0" topLeftCell="A64">
      <selection activeCell="Q100" sqref="Q100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6" max="16" width="6.375" style="0" customWidth="1"/>
    <col min="18" max="22" width="5.625" style="0" customWidth="1"/>
  </cols>
  <sheetData>
    <row r="1" spans="1:15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4.25" thickBot="1">
      <c r="A2" s="153"/>
      <c r="B2" t="s">
        <v>444</v>
      </c>
      <c r="O2" s="153"/>
    </row>
    <row r="3" spans="1:15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6"/>
      <c r="K3" s="2"/>
      <c r="L3" s="2"/>
      <c r="O3" s="153"/>
    </row>
    <row r="4" spans="1:15" ht="24.75" customHeight="1">
      <c r="A4" s="153"/>
      <c r="C4" s="57" t="s">
        <v>172</v>
      </c>
      <c r="D4" s="9">
        <v>0</v>
      </c>
      <c r="E4" s="9">
        <v>1</v>
      </c>
      <c r="F4" s="9">
        <v>0</v>
      </c>
      <c r="G4" s="9">
        <v>0</v>
      </c>
      <c r="H4" s="9">
        <v>0</v>
      </c>
      <c r="I4" s="10">
        <v>1</v>
      </c>
      <c r="J4" s="56"/>
      <c r="K4" s="2"/>
      <c r="L4" s="2"/>
      <c r="O4" s="153"/>
    </row>
    <row r="5" spans="1:15" ht="24.75" customHeight="1" thickBot="1">
      <c r="A5" s="153"/>
      <c r="C5" s="58" t="s">
        <v>94</v>
      </c>
      <c r="D5" s="11">
        <v>3</v>
      </c>
      <c r="E5" s="11">
        <v>0</v>
      </c>
      <c r="F5" s="11">
        <v>0</v>
      </c>
      <c r="G5" s="11">
        <v>0</v>
      </c>
      <c r="H5" s="11" t="s">
        <v>75</v>
      </c>
      <c r="I5" s="12">
        <v>3</v>
      </c>
      <c r="J5" s="56"/>
      <c r="K5" s="2"/>
      <c r="L5" s="2"/>
      <c r="O5" s="153"/>
    </row>
    <row r="6" spans="1:15" ht="13.5">
      <c r="A6" s="153"/>
      <c r="O6" s="153"/>
    </row>
    <row r="7" spans="1:15" ht="13.5">
      <c r="A7" s="153"/>
      <c r="C7" t="s">
        <v>3</v>
      </c>
      <c r="D7" t="s">
        <v>449</v>
      </c>
      <c r="O7" s="153"/>
    </row>
    <row r="8" spans="1:15" ht="13.5">
      <c r="A8" s="153"/>
      <c r="O8" s="153"/>
    </row>
    <row r="9" spans="1:15" ht="13.5">
      <c r="A9" s="153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 t="s">
        <v>348</v>
      </c>
      <c r="O9" s="153"/>
    </row>
    <row r="10" spans="1:15" ht="13.5">
      <c r="A10" s="153"/>
      <c r="B10" s="3" t="s">
        <v>102</v>
      </c>
      <c r="C10" s="4" t="s">
        <v>370</v>
      </c>
      <c r="D10">
        <v>3</v>
      </c>
      <c r="E10">
        <v>3</v>
      </c>
      <c r="F10">
        <v>1</v>
      </c>
      <c r="G10">
        <v>0</v>
      </c>
      <c r="H10">
        <v>1</v>
      </c>
      <c r="I10">
        <v>0</v>
      </c>
      <c r="J10">
        <v>0</v>
      </c>
      <c r="K10">
        <v>1</v>
      </c>
      <c r="L10">
        <v>0</v>
      </c>
      <c r="M10">
        <v>0</v>
      </c>
      <c r="O10" s="153"/>
    </row>
    <row r="11" spans="1:15" ht="13.5">
      <c r="A11" s="153"/>
      <c r="B11" s="3" t="s">
        <v>244</v>
      </c>
      <c r="C11" s="4" t="s">
        <v>371</v>
      </c>
      <c r="D11">
        <v>2</v>
      </c>
      <c r="E11">
        <v>2</v>
      </c>
      <c r="F11">
        <v>1</v>
      </c>
      <c r="G11">
        <v>1</v>
      </c>
      <c r="H11">
        <v>1</v>
      </c>
      <c r="I11">
        <v>0</v>
      </c>
      <c r="J11">
        <v>0</v>
      </c>
      <c r="K11">
        <v>1</v>
      </c>
      <c r="L11">
        <v>0</v>
      </c>
      <c r="M11">
        <v>0</v>
      </c>
      <c r="O11" s="153"/>
    </row>
    <row r="12" spans="1:15" ht="13.5">
      <c r="A12" s="153"/>
      <c r="B12" s="3" t="s">
        <v>447</v>
      </c>
      <c r="C12" s="4" t="s">
        <v>110</v>
      </c>
      <c r="D12">
        <v>2</v>
      </c>
      <c r="E12">
        <v>2</v>
      </c>
      <c r="F12">
        <v>0</v>
      </c>
      <c r="G12">
        <v>1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 s="153"/>
    </row>
    <row r="13" spans="1:15" ht="13.5">
      <c r="A13" s="153"/>
      <c r="B13" s="3" t="s">
        <v>242</v>
      </c>
      <c r="C13" s="4" t="s">
        <v>373</v>
      </c>
      <c r="D13">
        <v>2</v>
      </c>
      <c r="E13">
        <v>2</v>
      </c>
      <c r="F13">
        <v>1</v>
      </c>
      <c r="G13">
        <v>0</v>
      </c>
      <c r="H13">
        <v>1</v>
      </c>
      <c r="I13">
        <v>0</v>
      </c>
      <c r="J13">
        <v>0</v>
      </c>
      <c r="K13">
        <v>0</v>
      </c>
      <c r="L13">
        <v>0</v>
      </c>
      <c r="M13">
        <v>0</v>
      </c>
      <c r="O13" s="153"/>
    </row>
    <row r="14" spans="1:15" ht="13.5">
      <c r="A14" s="153"/>
      <c r="B14" s="3" t="s">
        <v>417</v>
      </c>
      <c r="C14" s="4" t="s">
        <v>445</v>
      </c>
      <c r="D14">
        <v>2</v>
      </c>
      <c r="E14">
        <v>1</v>
      </c>
      <c r="F14">
        <v>1</v>
      </c>
      <c r="G14">
        <v>0</v>
      </c>
      <c r="H14">
        <v>0</v>
      </c>
      <c r="I14">
        <v>1</v>
      </c>
      <c r="J14">
        <v>0</v>
      </c>
      <c r="K14">
        <v>0</v>
      </c>
      <c r="L14">
        <v>0</v>
      </c>
      <c r="M14">
        <v>0</v>
      </c>
      <c r="O14" s="153"/>
    </row>
    <row r="15" spans="1:15" ht="13.5">
      <c r="A15" s="153"/>
      <c r="B15" s="3" t="s">
        <v>448</v>
      </c>
      <c r="C15" s="4" t="s">
        <v>375</v>
      </c>
      <c r="D15">
        <v>2</v>
      </c>
      <c r="E15">
        <v>2</v>
      </c>
      <c r="F15">
        <v>0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M15">
        <v>0</v>
      </c>
      <c r="O15" s="153"/>
    </row>
    <row r="16" spans="1:15" ht="13.5">
      <c r="A16" s="153"/>
      <c r="B16" s="3" t="s">
        <v>245</v>
      </c>
      <c r="C16" s="4" t="s">
        <v>209</v>
      </c>
      <c r="D16">
        <v>2</v>
      </c>
      <c r="E16">
        <v>1</v>
      </c>
      <c r="F16">
        <v>0</v>
      </c>
      <c r="G16">
        <v>0</v>
      </c>
      <c r="H16">
        <v>0</v>
      </c>
      <c r="I16">
        <v>1</v>
      </c>
      <c r="J16">
        <v>1</v>
      </c>
      <c r="K16">
        <v>0</v>
      </c>
      <c r="L16">
        <v>0</v>
      </c>
      <c r="M16">
        <v>0</v>
      </c>
      <c r="O16" s="153"/>
    </row>
    <row r="17" spans="1:15" ht="13.5">
      <c r="A17" s="153"/>
      <c r="B17" s="3" t="s">
        <v>236</v>
      </c>
      <c r="C17" s="4" t="s">
        <v>446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M17">
        <v>0</v>
      </c>
      <c r="O17" s="153"/>
    </row>
    <row r="18" spans="1:15" ht="13.5">
      <c r="A18" s="153"/>
      <c r="B18" s="3" t="s">
        <v>226</v>
      </c>
      <c r="C18" s="4" t="s">
        <v>133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 s="153"/>
    </row>
    <row r="19" spans="1:15" ht="13.5">
      <c r="A19" s="153"/>
      <c r="B19" s="3" t="s">
        <v>234</v>
      </c>
      <c r="C19" s="4" t="s">
        <v>392</v>
      </c>
      <c r="D19">
        <v>2</v>
      </c>
      <c r="E19">
        <v>2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 s="153"/>
    </row>
    <row r="20" spans="1:15" ht="13.5">
      <c r="A20" s="153"/>
      <c r="B20" s="3"/>
      <c r="C20" s="4"/>
      <c r="O20" s="153"/>
    </row>
    <row r="21" spans="1:15" ht="13.5">
      <c r="A21" s="153"/>
      <c r="B21" s="3"/>
      <c r="C21" s="4" t="s">
        <v>62</v>
      </c>
      <c r="D21" s="1" t="s">
        <v>65</v>
      </c>
      <c r="E21" s="1" t="s">
        <v>66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63</v>
      </c>
      <c r="K21" s="1" t="s">
        <v>64</v>
      </c>
      <c r="L21" s="1" t="s">
        <v>69</v>
      </c>
      <c r="M21" s="1"/>
      <c r="O21" s="153"/>
    </row>
    <row r="22" spans="1:15" ht="13.5">
      <c r="A22" s="153"/>
      <c r="B22" s="3"/>
      <c r="C22" s="4" t="s">
        <v>143</v>
      </c>
      <c r="D22">
        <v>4</v>
      </c>
      <c r="E22">
        <v>44</v>
      </c>
      <c r="F22">
        <v>14</v>
      </c>
      <c r="G22">
        <v>2</v>
      </c>
      <c r="H22">
        <v>1</v>
      </c>
      <c r="I22">
        <v>1</v>
      </c>
      <c r="J22">
        <v>1</v>
      </c>
      <c r="K22">
        <v>1</v>
      </c>
      <c r="L22">
        <v>0</v>
      </c>
      <c r="O22" s="153"/>
    </row>
    <row r="23" spans="1:15" ht="13.5">
      <c r="A23" s="153"/>
      <c r="B23" s="3"/>
      <c r="C23" s="4" t="s">
        <v>450</v>
      </c>
      <c r="D23">
        <v>1</v>
      </c>
      <c r="E23">
        <v>9</v>
      </c>
      <c r="F23">
        <v>3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O23" s="153"/>
    </row>
    <row r="24" spans="1:15" ht="13.5">
      <c r="A24" s="153"/>
      <c r="B24" s="3"/>
      <c r="C24" s="4"/>
      <c r="O24" s="153"/>
    </row>
    <row r="25" spans="1:15" ht="9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4.25" thickBot="1">
      <c r="A26" s="153"/>
      <c r="B26" t="s">
        <v>443</v>
      </c>
      <c r="O26" s="153"/>
    </row>
    <row r="27" spans="1:15" ht="24.75" customHeight="1">
      <c r="A27" s="153"/>
      <c r="C27" s="6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8" t="s">
        <v>0</v>
      </c>
      <c r="J27" s="56"/>
      <c r="K27" s="2"/>
      <c r="L27" s="2"/>
      <c r="O27" s="153"/>
    </row>
    <row r="28" spans="1:15" ht="24.75" customHeight="1">
      <c r="A28" s="153"/>
      <c r="C28" s="57" t="s">
        <v>94</v>
      </c>
      <c r="D28" s="9">
        <v>2</v>
      </c>
      <c r="E28" s="9">
        <v>0</v>
      </c>
      <c r="F28" s="9">
        <v>4</v>
      </c>
      <c r="G28" s="9">
        <v>0</v>
      </c>
      <c r="H28" s="9">
        <v>4</v>
      </c>
      <c r="I28" s="10">
        <v>10</v>
      </c>
      <c r="J28" s="56"/>
      <c r="K28" s="2"/>
      <c r="L28" s="2"/>
      <c r="O28" s="153"/>
    </row>
    <row r="29" spans="1:15" ht="24.75" customHeight="1" thickBot="1">
      <c r="A29" s="153"/>
      <c r="C29" s="58" t="s">
        <v>451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2">
        <v>0</v>
      </c>
      <c r="J29" s="56"/>
      <c r="K29" s="2"/>
      <c r="L29" s="2"/>
      <c r="O29" s="153"/>
    </row>
    <row r="30" spans="1:15" ht="13.5">
      <c r="A30" s="153"/>
      <c r="O30" s="153"/>
    </row>
    <row r="31" spans="1:15" ht="13.5">
      <c r="A31" s="153"/>
      <c r="C31" t="s">
        <v>3</v>
      </c>
      <c r="D31" t="s">
        <v>452</v>
      </c>
      <c r="O31" s="153"/>
    </row>
    <row r="32" spans="1:15" ht="13.5">
      <c r="A32" s="153"/>
      <c r="O32" s="153"/>
    </row>
    <row r="33" spans="1:15" ht="13.5">
      <c r="A33" s="153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 t="s">
        <v>348</v>
      </c>
      <c r="O33" s="153"/>
    </row>
    <row r="34" spans="1:15" ht="13.5">
      <c r="A34" s="153"/>
      <c r="B34" s="3" t="s">
        <v>102</v>
      </c>
      <c r="C34" s="4" t="s">
        <v>370</v>
      </c>
      <c r="D34">
        <v>4</v>
      </c>
      <c r="E34">
        <v>2</v>
      </c>
      <c r="F34">
        <v>0</v>
      </c>
      <c r="G34">
        <v>1</v>
      </c>
      <c r="H34">
        <v>1</v>
      </c>
      <c r="I34">
        <v>2</v>
      </c>
      <c r="J34">
        <v>0</v>
      </c>
      <c r="K34">
        <v>2</v>
      </c>
      <c r="L34">
        <v>0</v>
      </c>
      <c r="M34">
        <v>0</v>
      </c>
      <c r="O34" s="153"/>
    </row>
    <row r="35" spans="1:15" ht="13.5">
      <c r="A35" s="153"/>
      <c r="B35" s="3" t="s">
        <v>244</v>
      </c>
      <c r="C35" s="4" t="s">
        <v>371</v>
      </c>
      <c r="D35">
        <v>4</v>
      </c>
      <c r="E35">
        <v>4</v>
      </c>
      <c r="F35">
        <v>3</v>
      </c>
      <c r="G35">
        <v>2</v>
      </c>
      <c r="H35">
        <v>1</v>
      </c>
      <c r="I35">
        <v>0</v>
      </c>
      <c r="J35">
        <v>0</v>
      </c>
      <c r="K35">
        <v>2</v>
      </c>
      <c r="L35">
        <v>0</v>
      </c>
      <c r="M35">
        <v>0</v>
      </c>
      <c r="O35" s="153"/>
    </row>
    <row r="36" spans="1:15" ht="13.5">
      <c r="A36" s="153"/>
      <c r="B36" s="3" t="s">
        <v>257</v>
      </c>
      <c r="C36" s="4" t="s">
        <v>110</v>
      </c>
      <c r="D36">
        <v>4</v>
      </c>
      <c r="E36">
        <v>4</v>
      </c>
      <c r="F36">
        <v>1</v>
      </c>
      <c r="G36">
        <v>0</v>
      </c>
      <c r="H36">
        <v>2</v>
      </c>
      <c r="I36">
        <v>0</v>
      </c>
      <c r="J36">
        <v>0</v>
      </c>
      <c r="K36">
        <v>1</v>
      </c>
      <c r="L36">
        <v>1</v>
      </c>
      <c r="M36">
        <v>0</v>
      </c>
      <c r="O36" s="153"/>
    </row>
    <row r="37" spans="1:15" ht="13.5">
      <c r="A37" s="153"/>
      <c r="B37" s="3" t="s">
        <v>242</v>
      </c>
      <c r="C37" s="4" t="s">
        <v>373</v>
      </c>
      <c r="D37">
        <v>4</v>
      </c>
      <c r="E37">
        <v>3</v>
      </c>
      <c r="F37">
        <v>1</v>
      </c>
      <c r="G37">
        <v>1</v>
      </c>
      <c r="H37">
        <v>2</v>
      </c>
      <c r="I37">
        <v>1</v>
      </c>
      <c r="J37">
        <v>0</v>
      </c>
      <c r="K37">
        <v>2</v>
      </c>
      <c r="L37">
        <v>1</v>
      </c>
      <c r="M37">
        <v>0</v>
      </c>
      <c r="O37" s="153"/>
    </row>
    <row r="38" spans="1:15" ht="13.5">
      <c r="A38" s="153"/>
      <c r="B38" s="3" t="s">
        <v>236</v>
      </c>
      <c r="C38" s="4" t="s">
        <v>445</v>
      </c>
      <c r="D38">
        <v>4</v>
      </c>
      <c r="E38">
        <v>4</v>
      </c>
      <c r="F38">
        <v>2</v>
      </c>
      <c r="G38">
        <v>1</v>
      </c>
      <c r="H38">
        <v>0</v>
      </c>
      <c r="I38">
        <v>0</v>
      </c>
      <c r="J38">
        <v>1</v>
      </c>
      <c r="K38">
        <v>1</v>
      </c>
      <c r="L38">
        <v>0</v>
      </c>
      <c r="M38">
        <v>0</v>
      </c>
      <c r="O38" s="153"/>
    </row>
    <row r="39" spans="1:15" ht="13.5">
      <c r="A39" s="153"/>
      <c r="B39" s="3" t="s">
        <v>229</v>
      </c>
      <c r="C39" s="4" t="s">
        <v>375</v>
      </c>
      <c r="D39">
        <v>2</v>
      </c>
      <c r="E39">
        <v>1</v>
      </c>
      <c r="F39">
        <v>1</v>
      </c>
      <c r="G39">
        <v>1</v>
      </c>
      <c r="H39">
        <v>1</v>
      </c>
      <c r="I39">
        <v>1</v>
      </c>
      <c r="J39">
        <v>0</v>
      </c>
      <c r="K39">
        <v>0</v>
      </c>
      <c r="L39">
        <v>0</v>
      </c>
      <c r="M39">
        <v>0</v>
      </c>
      <c r="O39" s="153"/>
    </row>
    <row r="40" spans="1:15" ht="13.5">
      <c r="A40" s="153"/>
      <c r="B40" s="3" t="s">
        <v>229</v>
      </c>
      <c r="C40" s="4" t="s">
        <v>362</v>
      </c>
      <c r="D40">
        <v>2</v>
      </c>
      <c r="E40">
        <v>2</v>
      </c>
      <c r="F40">
        <v>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 s="153"/>
    </row>
    <row r="41" spans="1:15" ht="13.5">
      <c r="A41" s="153"/>
      <c r="B41" s="3" t="s">
        <v>226</v>
      </c>
      <c r="C41" s="4" t="s">
        <v>453</v>
      </c>
      <c r="D41">
        <v>4</v>
      </c>
      <c r="E41">
        <v>2</v>
      </c>
      <c r="F41">
        <v>0</v>
      </c>
      <c r="G41">
        <v>1</v>
      </c>
      <c r="H41">
        <v>1</v>
      </c>
      <c r="I41">
        <v>2</v>
      </c>
      <c r="J41">
        <v>0</v>
      </c>
      <c r="K41">
        <v>0</v>
      </c>
      <c r="L41">
        <v>0</v>
      </c>
      <c r="M41">
        <v>0</v>
      </c>
      <c r="O41" s="153"/>
    </row>
    <row r="42" spans="1:15" ht="13.5">
      <c r="A42" s="153"/>
      <c r="B42" s="3" t="s">
        <v>245</v>
      </c>
      <c r="C42" s="4" t="s">
        <v>412</v>
      </c>
      <c r="D42">
        <v>3</v>
      </c>
      <c r="E42">
        <v>3</v>
      </c>
      <c r="F42">
        <v>2</v>
      </c>
      <c r="G42">
        <v>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O42" s="153"/>
    </row>
    <row r="43" spans="1:15" ht="13.5">
      <c r="A43" s="153"/>
      <c r="B43" s="3" t="s">
        <v>234</v>
      </c>
      <c r="C43" s="4" t="s">
        <v>392</v>
      </c>
      <c r="D43">
        <v>3</v>
      </c>
      <c r="E43">
        <v>1</v>
      </c>
      <c r="F43">
        <v>0</v>
      </c>
      <c r="G43">
        <v>0</v>
      </c>
      <c r="H43">
        <v>1</v>
      </c>
      <c r="I43">
        <v>2</v>
      </c>
      <c r="J43">
        <v>1</v>
      </c>
      <c r="K43">
        <v>0</v>
      </c>
      <c r="L43">
        <v>0</v>
      </c>
      <c r="M43">
        <v>0</v>
      </c>
      <c r="O43" s="153"/>
    </row>
    <row r="44" spans="1:15" ht="13.5">
      <c r="A44" s="153"/>
      <c r="B44" s="3"/>
      <c r="C44" s="4"/>
      <c r="O44" s="153"/>
    </row>
    <row r="45" spans="1:15" ht="13.5">
      <c r="A45" s="153"/>
      <c r="B45" s="3"/>
      <c r="C45" s="4" t="s">
        <v>62</v>
      </c>
      <c r="D45" s="1" t="s">
        <v>65</v>
      </c>
      <c r="E45" s="1" t="s">
        <v>66</v>
      </c>
      <c r="F45" s="1" t="s">
        <v>5</v>
      </c>
      <c r="G45" s="1" t="s">
        <v>7</v>
      </c>
      <c r="H45" s="1" t="s">
        <v>9</v>
      </c>
      <c r="I45" s="1" t="s">
        <v>13</v>
      </c>
      <c r="J45" s="1" t="s">
        <v>63</v>
      </c>
      <c r="K45" s="1" t="s">
        <v>64</v>
      </c>
      <c r="L45" s="1" t="s">
        <v>69</v>
      </c>
      <c r="M45" s="1"/>
      <c r="O45" s="153"/>
    </row>
    <row r="46" spans="1:15" ht="13.5">
      <c r="A46" s="153"/>
      <c r="B46" s="3"/>
      <c r="C46" s="4" t="s">
        <v>391</v>
      </c>
      <c r="D46">
        <v>5</v>
      </c>
      <c r="E46">
        <v>52</v>
      </c>
      <c r="F46">
        <v>16</v>
      </c>
      <c r="G46">
        <v>0</v>
      </c>
      <c r="H46">
        <v>1</v>
      </c>
      <c r="I46">
        <v>3</v>
      </c>
      <c r="J46">
        <v>0</v>
      </c>
      <c r="K46">
        <v>0</v>
      </c>
      <c r="L46">
        <v>0</v>
      </c>
      <c r="O46" s="153"/>
    </row>
    <row r="47" spans="1:15" ht="13.5">
      <c r="A47" s="153"/>
      <c r="B47" s="3"/>
      <c r="C47" s="4"/>
      <c r="O47" s="153"/>
    </row>
    <row r="48" spans="1:15" ht="9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14.25" thickBot="1">
      <c r="A49" s="153"/>
      <c r="B49" t="s">
        <v>442</v>
      </c>
      <c r="O49" s="153"/>
    </row>
    <row r="50" spans="1:15" ht="24.75" customHeight="1">
      <c r="A50" s="153"/>
      <c r="C50" s="6"/>
      <c r="D50" s="7">
        <v>1</v>
      </c>
      <c r="E50" s="7">
        <v>2</v>
      </c>
      <c r="F50" s="7">
        <v>3</v>
      </c>
      <c r="G50" s="7">
        <v>4</v>
      </c>
      <c r="H50" s="7">
        <v>5</v>
      </c>
      <c r="I50" s="8" t="s">
        <v>0</v>
      </c>
      <c r="J50" s="56"/>
      <c r="K50" s="2"/>
      <c r="L50" s="2"/>
      <c r="O50" s="153"/>
    </row>
    <row r="51" spans="1:15" ht="24.75" customHeight="1">
      <c r="A51" s="153"/>
      <c r="C51" s="57" t="s">
        <v>94</v>
      </c>
      <c r="D51" s="9">
        <v>2</v>
      </c>
      <c r="E51" s="9">
        <v>2</v>
      </c>
      <c r="F51" s="9">
        <v>0</v>
      </c>
      <c r="G51" s="9">
        <v>0</v>
      </c>
      <c r="H51" s="9">
        <v>1</v>
      </c>
      <c r="I51" s="10">
        <v>5</v>
      </c>
      <c r="J51" s="56"/>
      <c r="K51" s="2"/>
      <c r="L51" s="2"/>
      <c r="O51" s="153"/>
    </row>
    <row r="52" spans="1:15" ht="24.75" customHeight="1" thickBot="1">
      <c r="A52" s="153"/>
      <c r="C52" s="58" t="s">
        <v>144</v>
      </c>
      <c r="D52" s="11">
        <v>0</v>
      </c>
      <c r="E52" s="11">
        <v>0</v>
      </c>
      <c r="F52" s="11">
        <v>4</v>
      </c>
      <c r="G52" s="11">
        <v>0</v>
      </c>
      <c r="H52" s="11" t="s">
        <v>346</v>
      </c>
      <c r="I52" s="12">
        <v>6</v>
      </c>
      <c r="J52" s="56"/>
      <c r="K52" s="2"/>
      <c r="L52" s="2"/>
      <c r="O52" s="153"/>
    </row>
    <row r="53" spans="1:15" ht="13.5">
      <c r="A53" s="153"/>
      <c r="O53" s="153"/>
    </row>
    <row r="54" spans="1:15" ht="13.5">
      <c r="A54" s="153"/>
      <c r="C54" t="s">
        <v>3</v>
      </c>
      <c r="D54" t="s">
        <v>456</v>
      </c>
      <c r="O54" s="153"/>
    </row>
    <row r="55" spans="1:15" ht="13.5">
      <c r="A55" s="153"/>
      <c r="O55" s="153"/>
    </row>
    <row r="56" spans="1:15" ht="13.5">
      <c r="A56" s="153"/>
      <c r="C56" s="1" t="s">
        <v>4</v>
      </c>
      <c r="D56" s="1" t="s">
        <v>5</v>
      </c>
      <c r="E56" s="1" t="s">
        <v>6</v>
      </c>
      <c r="F56" s="1" t="s">
        <v>7</v>
      </c>
      <c r="G56" s="1" t="s">
        <v>8</v>
      </c>
      <c r="H56" s="1" t="s">
        <v>11</v>
      </c>
      <c r="I56" s="1" t="s">
        <v>9</v>
      </c>
      <c r="J56" s="1" t="s">
        <v>13</v>
      </c>
      <c r="K56" s="1" t="s">
        <v>10</v>
      </c>
      <c r="L56" s="1" t="s">
        <v>12</v>
      </c>
      <c r="M56" s="1" t="s">
        <v>348</v>
      </c>
      <c r="O56" s="153"/>
    </row>
    <row r="57" spans="1:15" ht="13.5">
      <c r="A57" s="153"/>
      <c r="B57" s="3" t="s">
        <v>102</v>
      </c>
      <c r="C57" s="4" t="s">
        <v>370</v>
      </c>
      <c r="D57">
        <v>3</v>
      </c>
      <c r="E57">
        <v>3</v>
      </c>
      <c r="F57">
        <v>1</v>
      </c>
      <c r="G57">
        <v>0</v>
      </c>
      <c r="H57">
        <v>1</v>
      </c>
      <c r="I57">
        <v>0</v>
      </c>
      <c r="J57">
        <v>2</v>
      </c>
      <c r="K57">
        <v>1</v>
      </c>
      <c r="L57">
        <v>1</v>
      </c>
      <c r="M57">
        <v>0</v>
      </c>
      <c r="O57" s="153"/>
    </row>
    <row r="58" spans="1:15" ht="13.5">
      <c r="A58" s="153"/>
      <c r="B58" s="3" t="s">
        <v>244</v>
      </c>
      <c r="C58" s="4" t="s">
        <v>371</v>
      </c>
      <c r="D58">
        <v>3</v>
      </c>
      <c r="E58">
        <v>1</v>
      </c>
      <c r="F58">
        <v>0</v>
      </c>
      <c r="G58">
        <v>0</v>
      </c>
      <c r="H58">
        <v>2</v>
      </c>
      <c r="I58">
        <v>2</v>
      </c>
      <c r="J58">
        <v>0</v>
      </c>
      <c r="K58">
        <v>1</v>
      </c>
      <c r="L58">
        <v>3</v>
      </c>
      <c r="M58">
        <v>0</v>
      </c>
      <c r="O58" s="153"/>
    </row>
    <row r="59" spans="1:15" ht="13.5">
      <c r="A59" s="153"/>
      <c r="B59" s="3" t="s">
        <v>257</v>
      </c>
      <c r="C59" s="4" t="s">
        <v>455</v>
      </c>
      <c r="D59">
        <v>3</v>
      </c>
      <c r="E59">
        <v>2</v>
      </c>
      <c r="F59">
        <v>0</v>
      </c>
      <c r="G59">
        <v>0</v>
      </c>
      <c r="H59">
        <v>1</v>
      </c>
      <c r="I59">
        <v>1</v>
      </c>
      <c r="J59">
        <v>0</v>
      </c>
      <c r="K59">
        <v>1</v>
      </c>
      <c r="L59">
        <v>0</v>
      </c>
      <c r="M59">
        <v>0</v>
      </c>
      <c r="O59" s="153"/>
    </row>
    <row r="60" spans="1:15" ht="13.5">
      <c r="A60" s="153"/>
      <c r="B60" s="3" t="s">
        <v>242</v>
      </c>
      <c r="C60" s="4" t="s">
        <v>195</v>
      </c>
      <c r="D60">
        <v>3</v>
      </c>
      <c r="E60">
        <v>1</v>
      </c>
      <c r="F60">
        <v>1</v>
      </c>
      <c r="G60">
        <v>0</v>
      </c>
      <c r="H60">
        <v>1</v>
      </c>
      <c r="I60">
        <v>2</v>
      </c>
      <c r="J60">
        <v>0</v>
      </c>
      <c r="K60">
        <v>1</v>
      </c>
      <c r="L60">
        <v>0</v>
      </c>
      <c r="M60">
        <v>0</v>
      </c>
      <c r="O60" s="153"/>
    </row>
    <row r="61" spans="1:15" ht="13.5">
      <c r="A61" s="153"/>
      <c r="B61" s="3" t="s">
        <v>236</v>
      </c>
      <c r="C61" s="4" t="s">
        <v>374</v>
      </c>
      <c r="D61">
        <v>3</v>
      </c>
      <c r="E61">
        <v>3</v>
      </c>
      <c r="F61">
        <v>0</v>
      </c>
      <c r="G61">
        <v>1</v>
      </c>
      <c r="H61">
        <v>0</v>
      </c>
      <c r="I61">
        <v>0</v>
      </c>
      <c r="J61">
        <v>0</v>
      </c>
      <c r="K61">
        <v>1</v>
      </c>
      <c r="L61">
        <v>0</v>
      </c>
      <c r="M61">
        <v>0</v>
      </c>
      <c r="O61" s="153"/>
    </row>
    <row r="62" spans="1:15" ht="13.5">
      <c r="A62" s="153"/>
      <c r="B62" s="3" t="s">
        <v>229</v>
      </c>
      <c r="C62" s="4" t="s">
        <v>375</v>
      </c>
      <c r="D62">
        <v>3</v>
      </c>
      <c r="E62">
        <v>2</v>
      </c>
      <c r="F62">
        <v>1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>
        <v>0</v>
      </c>
      <c r="O62" s="153"/>
    </row>
    <row r="63" spans="1:15" ht="13.5">
      <c r="A63" s="153"/>
      <c r="B63" s="3" t="s">
        <v>226</v>
      </c>
      <c r="C63" s="4" t="s">
        <v>209</v>
      </c>
      <c r="D63">
        <v>3</v>
      </c>
      <c r="E63">
        <v>3</v>
      </c>
      <c r="F63">
        <v>1</v>
      </c>
      <c r="G63">
        <v>1</v>
      </c>
      <c r="H63">
        <v>0</v>
      </c>
      <c r="I63">
        <v>0</v>
      </c>
      <c r="J63">
        <v>1</v>
      </c>
      <c r="K63">
        <v>2</v>
      </c>
      <c r="L63">
        <v>1</v>
      </c>
      <c r="M63">
        <v>0</v>
      </c>
      <c r="O63" s="153"/>
    </row>
    <row r="64" spans="1:15" ht="13.5">
      <c r="A64" s="153"/>
      <c r="B64" s="3" t="s">
        <v>245</v>
      </c>
      <c r="C64" s="4" t="s">
        <v>167</v>
      </c>
      <c r="D64">
        <v>3</v>
      </c>
      <c r="E64">
        <v>2</v>
      </c>
      <c r="F64">
        <v>0</v>
      </c>
      <c r="G64">
        <v>0</v>
      </c>
      <c r="H64">
        <v>0</v>
      </c>
      <c r="I64">
        <v>1</v>
      </c>
      <c r="J64">
        <v>1</v>
      </c>
      <c r="K64">
        <v>0</v>
      </c>
      <c r="L64">
        <v>0</v>
      </c>
      <c r="M64">
        <v>0</v>
      </c>
      <c r="O64" s="153"/>
    </row>
    <row r="65" spans="1:15" ht="13.5">
      <c r="A65" s="153"/>
      <c r="B65" s="3" t="s">
        <v>234</v>
      </c>
      <c r="C65" s="4" t="s">
        <v>141</v>
      </c>
      <c r="D65">
        <v>3</v>
      </c>
      <c r="E65">
        <v>3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O65" s="153"/>
    </row>
    <row r="66" spans="1:15" ht="13.5">
      <c r="A66" s="153"/>
      <c r="B66" s="3"/>
      <c r="C66" s="4"/>
      <c r="O66" s="153"/>
    </row>
    <row r="67" spans="1:15" ht="13.5">
      <c r="A67" s="153"/>
      <c r="B67" s="3"/>
      <c r="C67" s="4" t="s">
        <v>62</v>
      </c>
      <c r="D67" s="1" t="s">
        <v>65</v>
      </c>
      <c r="E67" s="1" t="s">
        <v>66</v>
      </c>
      <c r="F67" s="1" t="s">
        <v>5</v>
      </c>
      <c r="G67" s="1" t="s">
        <v>7</v>
      </c>
      <c r="H67" s="1" t="s">
        <v>9</v>
      </c>
      <c r="I67" s="1" t="s">
        <v>13</v>
      </c>
      <c r="J67" s="1" t="s">
        <v>63</v>
      </c>
      <c r="K67" s="1" t="s">
        <v>64</v>
      </c>
      <c r="L67" s="1" t="s">
        <v>69</v>
      </c>
      <c r="M67" s="1"/>
      <c r="O67" s="153"/>
    </row>
    <row r="68" spans="1:15" ht="13.5">
      <c r="A68" s="153"/>
      <c r="B68" s="3"/>
      <c r="C68" s="4" t="s">
        <v>454</v>
      </c>
      <c r="D68">
        <v>2.33</v>
      </c>
      <c r="E68">
        <v>52</v>
      </c>
      <c r="F68">
        <v>12</v>
      </c>
      <c r="G68">
        <v>1</v>
      </c>
      <c r="H68">
        <v>3</v>
      </c>
      <c r="I68">
        <v>0</v>
      </c>
      <c r="J68">
        <v>4</v>
      </c>
      <c r="K68">
        <v>2</v>
      </c>
      <c r="L68">
        <v>0</v>
      </c>
      <c r="O68" s="153"/>
    </row>
    <row r="69" spans="1:15" ht="13.5">
      <c r="A69" s="153"/>
      <c r="B69" s="3"/>
      <c r="C69" s="4" t="s">
        <v>32</v>
      </c>
      <c r="D69">
        <v>1.67</v>
      </c>
      <c r="E69">
        <v>31</v>
      </c>
      <c r="F69">
        <v>7</v>
      </c>
      <c r="G69">
        <v>0</v>
      </c>
      <c r="H69">
        <v>2</v>
      </c>
      <c r="I69">
        <v>0</v>
      </c>
      <c r="J69">
        <v>0</v>
      </c>
      <c r="K69">
        <v>0</v>
      </c>
      <c r="L69">
        <v>1</v>
      </c>
      <c r="O69" s="153"/>
    </row>
    <row r="70" spans="1:15" ht="13.5">
      <c r="A70" s="153"/>
      <c r="B70" s="3"/>
      <c r="C70" s="4" t="s">
        <v>336</v>
      </c>
      <c r="D70">
        <v>0.67</v>
      </c>
      <c r="E70">
        <v>17</v>
      </c>
      <c r="F70">
        <v>5</v>
      </c>
      <c r="G70">
        <v>2</v>
      </c>
      <c r="H70">
        <v>0</v>
      </c>
      <c r="I70">
        <v>0</v>
      </c>
      <c r="J70">
        <v>2</v>
      </c>
      <c r="K70">
        <v>0</v>
      </c>
      <c r="L70">
        <v>0</v>
      </c>
      <c r="O70" s="153"/>
    </row>
    <row r="71" spans="1:15" ht="13.5">
      <c r="A71" s="153"/>
      <c r="B71" s="3"/>
      <c r="C71" s="4"/>
      <c r="O71" s="153"/>
    </row>
    <row r="72" spans="1:15" ht="9" customHeight="1" thickBo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spans="2:23" ht="14.25" thickBot="1">
      <c r="B73" t="s">
        <v>221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150" t="s">
        <v>509</v>
      </c>
      <c r="V73" s="151"/>
      <c r="W73" s="152"/>
    </row>
    <row r="74" spans="2:23" ht="13.5">
      <c r="B74" s="59" t="s">
        <v>28</v>
      </c>
      <c r="C74" s="14" t="s">
        <v>50</v>
      </c>
      <c r="D74" s="14" t="s">
        <v>72</v>
      </c>
      <c r="E74" s="14" t="s">
        <v>5</v>
      </c>
      <c r="F74" s="14" t="s">
        <v>6</v>
      </c>
      <c r="G74" s="14" t="s">
        <v>7</v>
      </c>
      <c r="H74" s="14" t="s">
        <v>8</v>
      </c>
      <c r="I74" s="14" t="s">
        <v>11</v>
      </c>
      <c r="J74" s="14" t="s">
        <v>9</v>
      </c>
      <c r="K74" s="14" t="s">
        <v>13</v>
      </c>
      <c r="L74" s="14" t="s">
        <v>10</v>
      </c>
      <c r="M74" s="28" t="s">
        <v>12</v>
      </c>
      <c r="N74" s="14" t="s">
        <v>348</v>
      </c>
      <c r="O74" s="23"/>
      <c r="P74" s="14"/>
      <c r="Q74" s="14" t="s">
        <v>51</v>
      </c>
      <c r="R74" s="14" t="s">
        <v>54</v>
      </c>
      <c r="S74" s="14" t="s">
        <v>55</v>
      </c>
      <c r="T74" s="15" t="s">
        <v>53</v>
      </c>
      <c r="U74" s="140" t="s">
        <v>6</v>
      </c>
      <c r="V74" s="28" t="s">
        <v>7</v>
      </c>
      <c r="W74" s="29" t="s">
        <v>51</v>
      </c>
    </row>
    <row r="75" spans="2:23" ht="13.5">
      <c r="B75" s="16">
        <v>1</v>
      </c>
      <c r="C75" s="17" t="s">
        <v>29</v>
      </c>
      <c r="D75" s="18">
        <v>3</v>
      </c>
      <c r="E75" s="18">
        <f>D14+D38+D59</f>
        <v>9</v>
      </c>
      <c r="F75" s="18">
        <f aca="true" t="shared" si="0" ref="F75:N75">E14+E38+E59</f>
        <v>7</v>
      </c>
      <c r="G75" s="18">
        <f t="shared" si="0"/>
        <v>3</v>
      </c>
      <c r="H75" s="18">
        <f t="shared" si="0"/>
        <v>1</v>
      </c>
      <c r="I75" s="18">
        <f t="shared" si="0"/>
        <v>1</v>
      </c>
      <c r="J75" s="18">
        <f t="shared" si="0"/>
        <v>2</v>
      </c>
      <c r="K75" s="18">
        <f t="shared" si="0"/>
        <v>1</v>
      </c>
      <c r="L75" s="18">
        <f t="shared" si="0"/>
        <v>2</v>
      </c>
      <c r="M75" s="18">
        <f t="shared" si="0"/>
        <v>0</v>
      </c>
      <c r="N75" s="18">
        <f t="shared" si="0"/>
        <v>0</v>
      </c>
      <c r="O75" s="20"/>
      <c r="P75" s="25"/>
      <c r="Q75" s="19">
        <f>G75/F75</f>
        <v>0.42857142857142855</v>
      </c>
      <c r="R75" s="18">
        <v>0</v>
      </c>
      <c r="S75" s="18">
        <v>0</v>
      </c>
      <c r="T75" s="24">
        <v>0</v>
      </c>
      <c r="U75" s="16">
        <v>4</v>
      </c>
      <c r="V75" s="18">
        <v>1</v>
      </c>
      <c r="W75" s="30">
        <f aca="true" t="shared" si="1" ref="W75:W93">V75/U75</f>
        <v>0.25</v>
      </c>
    </row>
    <row r="76" spans="2:23" ht="13.5">
      <c r="B76" s="16">
        <v>2</v>
      </c>
      <c r="C76" s="17" t="s">
        <v>30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20"/>
      <c r="P76" s="25"/>
      <c r="Q76" s="19">
        <v>0</v>
      </c>
      <c r="R76" s="18">
        <v>0</v>
      </c>
      <c r="S76" s="18">
        <v>0</v>
      </c>
      <c r="T76" s="24">
        <v>0</v>
      </c>
      <c r="U76" s="16">
        <v>0</v>
      </c>
      <c r="V76" s="18">
        <v>0</v>
      </c>
      <c r="W76" s="30">
        <v>0</v>
      </c>
    </row>
    <row r="77" spans="2:23" ht="13.5">
      <c r="B77" s="16">
        <v>3</v>
      </c>
      <c r="C77" s="17" t="s">
        <v>45</v>
      </c>
      <c r="D77" s="18">
        <v>3</v>
      </c>
      <c r="E77" s="18">
        <f>D15+D39+D62</f>
        <v>7</v>
      </c>
      <c r="F77" s="18">
        <f aca="true" t="shared" si="2" ref="F77:N77">E15+E39+E62</f>
        <v>5</v>
      </c>
      <c r="G77" s="18">
        <f t="shared" si="2"/>
        <v>2</v>
      </c>
      <c r="H77" s="18">
        <f t="shared" si="2"/>
        <v>1</v>
      </c>
      <c r="I77" s="18">
        <f t="shared" si="2"/>
        <v>1</v>
      </c>
      <c r="J77" s="18">
        <f t="shared" si="2"/>
        <v>2</v>
      </c>
      <c r="K77" s="18">
        <f t="shared" si="2"/>
        <v>0</v>
      </c>
      <c r="L77" s="18">
        <f t="shared" si="2"/>
        <v>1</v>
      </c>
      <c r="M77" s="18">
        <f t="shared" si="2"/>
        <v>0</v>
      </c>
      <c r="N77" s="18">
        <f t="shared" si="2"/>
        <v>0</v>
      </c>
      <c r="O77" s="20"/>
      <c r="P77" s="25"/>
      <c r="Q77" s="19">
        <f aca="true" t="shared" si="3" ref="Q77:Q93">G77/F77</f>
        <v>0.4</v>
      </c>
      <c r="R77" s="18">
        <v>0</v>
      </c>
      <c r="S77" s="18">
        <v>0</v>
      </c>
      <c r="T77" s="24">
        <v>0</v>
      </c>
      <c r="U77" s="16">
        <v>3</v>
      </c>
      <c r="V77" s="18">
        <v>1</v>
      </c>
      <c r="W77" s="30">
        <f t="shared" si="1"/>
        <v>0.3333333333333333</v>
      </c>
    </row>
    <row r="78" spans="2:23" ht="13.5">
      <c r="B78" s="16">
        <v>4</v>
      </c>
      <c r="C78" s="17" t="s">
        <v>31</v>
      </c>
      <c r="D78" s="18">
        <v>3</v>
      </c>
      <c r="E78" s="18">
        <f>D10+D34+D57</f>
        <v>10</v>
      </c>
      <c r="F78" s="18">
        <f aca="true" t="shared" si="4" ref="F78:N78">E10+E34+E57</f>
        <v>8</v>
      </c>
      <c r="G78" s="18">
        <f t="shared" si="4"/>
        <v>2</v>
      </c>
      <c r="H78" s="18">
        <f t="shared" si="4"/>
        <v>1</v>
      </c>
      <c r="I78" s="18">
        <f t="shared" si="4"/>
        <v>3</v>
      </c>
      <c r="J78" s="18">
        <f t="shared" si="4"/>
        <v>2</v>
      </c>
      <c r="K78" s="18">
        <f t="shared" si="4"/>
        <v>2</v>
      </c>
      <c r="L78" s="18">
        <f t="shared" si="4"/>
        <v>4</v>
      </c>
      <c r="M78" s="18">
        <f t="shared" si="4"/>
        <v>1</v>
      </c>
      <c r="N78" s="18">
        <f t="shared" si="4"/>
        <v>0</v>
      </c>
      <c r="O78" s="20"/>
      <c r="P78" s="25"/>
      <c r="Q78" s="19">
        <f t="shared" si="3"/>
        <v>0.25</v>
      </c>
      <c r="R78" s="18">
        <v>0</v>
      </c>
      <c r="S78" s="18">
        <v>0</v>
      </c>
      <c r="T78" s="24">
        <v>0</v>
      </c>
      <c r="U78" s="16">
        <v>1</v>
      </c>
      <c r="V78" s="18">
        <v>0</v>
      </c>
      <c r="W78" s="30">
        <f t="shared" si="1"/>
        <v>0</v>
      </c>
    </row>
    <row r="79" spans="2:23" ht="13.5">
      <c r="B79" s="16">
        <v>5</v>
      </c>
      <c r="C79" s="17" t="s">
        <v>46</v>
      </c>
      <c r="D79" s="18">
        <v>3</v>
      </c>
      <c r="E79" s="18">
        <f>D11+D35+D58</f>
        <v>9</v>
      </c>
      <c r="F79" s="18">
        <f aca="true" t="shared" si="5" ref="F79:N79">E11+E35+E58</f>
        <v>7</v>
      </c>
      <c r="G79" s="18">
        <f t="shared" si="5"/>
        <v>4</v>
      </c>
      <c r="H79" s="18">
        <f t="shared" si="5"/>
        <v>3</v>
      </c>
      <c r="I79" s="18">
        <f t="shared" si="5"/>
        <v>4</v>
      </c>
      <c r="J79" s="18">
        <f t="shared" si="5"/>
        <v>2</v>
      </c>
      <c r="K79" s="18">
        <f t="shared" si="5"/>
        <v>0</v>
      </c>
      <c r="L79" s="18">
        <f t="shared" si="5"/>
        <v>4</v>
      </c>
      <c r="M79" s="18">
        <f t="shared" si="5"/>
        <v>3</v>
      </c>
      <c r="N79" s="18">
        <f t="shared" si="5"/>
        <v>0</v>
      </c>
      <c r="O79" s="20"/>
      <c r="P79" s="25"/>
      <c r="Q79" s="19">
        <f t="shared" si="3"/>
        <v>0.5714285714285714</v>
      </c>
      <c r="R79" s="18">
        <v>0</v>
      </c>
      <c r="S79" s="18">
        <v>0</v>
      </c>
      <c r="T79" s="24">
        <v>0</v>
      </c>
      <c r="U79" s="16">
        <v>4</v>
      </c>
      <c r="V79" s="18">
        <v>3</v>
      </c>
      <c r="W79" s="30">
        <f t="shared" si="1"/>
        <v>0.75</v>
      </c>
    </row>
    <row r="80" spans="2:23" ht="13.5">
      <c r="B80" s="16">
        <v>6</v>
      </c>
      <c r="C80" s="17" t="s">
        <v>32</v>
      </c>
      <c r="D80" s="18">
        <v>2</v>
      </c>
      <c r="E80" s="18">
        <f>D17+D65</f>
        <v>4</v>
      </c>
      <c r="F80" s="18">
        <f aca="true" t="shared" si="6" ref="F80:N80">E17+E65</f>
        <v>4</v>
      </c>
      <c r="G80" s="18">
        <f t="shared" si="6"/>
        <v>0</v>
      </c>
      <c r="H80" s="18">
        <f t="shared" si="6"/>
        <v>0</v>
      </c>
      <c r="I80" s="18">
        <f t="shared" si="6"/>
        <v>0</v>
      </c>
      <c r="J80" s="18">
        <f t="shared" si="6"/>
        <v>0</v>
      </c>
      <c r="K80" s="18">
        <f t="shared" si="6"/>
        <v>1</v>
      </c>
      <c r="L80" s="18">
        <f t="shared" si="6"/>
        <v>0</v>
      </c>
      <c r="M80" s="18">
        <f t="shared" si="6"/>
        <v>0</v>
      </c>
      <c r="N80" s="18">
        <f t="shared" si="6"/>
        <v>0</v>
      </c>
      <c r="O80" s="20"/>
      <c r="P80" s="25"/>
      <c r="Q80" s="19">
        <f t="shared" si="3"/>
        <v>0</v>
      </c>
      <c r="R80" s="18">
        <v>0</v>
      </c>
      <c r="S80" s="18">
        <v>0</v>
      </c>
      <c r="T80" s="24">
        <v>0</v>
      </c>
      <c r="U80" s="16">
        <v>1</v>
      </c>
      <c r="V80" s="18">
        <v>0</v>
      </c>
      <c r="W80" s="30">
        <f t="shared" si="1"/>
        <v>0</v>
      </c>
    </row>
    <row r="81" spans="2:23" ht="13.5">
      <c r="B81" s="16">
        <v>7</v>
      </c>
      <c r="C81" s="17" t="s">
        <v>33</v>
      </c>
      <c r="D81" s="18">
        <v>1</v>
      </c>
      <c r="E81" s="18">
        <f>D40</f>
        <v>2</v>
      </c>
      <c r="F81" s="18">
        <f aca="true" t="shared" si="7" ref="F81:N81">E40</f>
        <v>2</v>
      </c>
      <c r="G81" s="18">
        <f t="shared" si="7"/>
        <v>1</v>
      </c>
      <c r="H81" s="18">
        <f t="shared" si="7"/>
        <v>0</v>
      </c>
      <c r="I81" s="18">
        <f t="shared" si="7"/>
        <v>0</v>
      </c>
      <c r="J81" s="18">
        <f t="shared" si="7"/>
        <v>0</v>
      </c>
      <c r="K81" s="18">
        <f t="shared" si="7"/>
        <v>0</v>
      </c>
      <c r="L81" s="18">
        <f t="shared" si="7"/>
        <v>0</v>
      </c>
      <c r="M81" s="18">
        <f t="shared" si="7"/>
        <v>0</v>
      </c>
      <c r="N81" s="18">
        <f t="shared" si="7"/>
        <v>0</v>
      </c>
      <c r="O81" s="20"/>
      <c r="P81" s="25"/>
      <c r="Q81" s="19">
        <f t="shared" si="3"/>
        <v>0.5</v>
      </c>
      <c r="R81" s="18">
        <v>0</v>
      </c>
      <c r="S81" s="18">
        <v>0</v>
      </c>
      <c r="T81" s="24">
        <v>0</v>
      </c>
      <c r="U81" s="16">
        <v>2</v>
      </c>
      <c r="V81" s="18">
        <v>1</v>
      </c>
      <c r="W81" s="30">
        <f t="shared" si="1"/>
        <v>0.5</v>
      </c>
    </row>
    <row r="82" spans="2:23" ht="13.5">
      <c r="B82" s="16">
        <v>8</v>
      </c>
      <c r="C82" s="17" t="s">
        <v>48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20"/>
      <c r="P82" s="25"/>
      <c r="Q82" s="19">
        <v>0</v>
      </c>
      <c r="R82" s="18">
        <v>0</v>
      </c>
      <c r="S82" s="18">
        <v>0</v>
      </c>
      <c r="T82" s="24">
        <v>0</v>
      </c>
      <c r="U82" s="16">
        <v>0</v>
      </c>
      <c r="V82" s="18">
        <v>0</v>
      </c>
      <c r="W82" s="30">
        <v>0</v>
      </c>
    </row>
    <row r="83" spans="2:23" ht="13.5">
      <c r="B83" s="16">
        <v>9</v>
      </c>
      <c r="C83" s="17" t="s">
        <v>43</v>
      </c>
      <c r="D83" s="18">
        <v>3</v>
      </c>
      <c r="E83" s="18">
        <f>D18+D41+D61</f>
        <v>8</v>
      </c>
      <c r="F83" s="18">
        <f aca="true" t="shared" si="8" ref="F83:N83">E18+E41+E61</f>
        <v>6</v>
      </c>
      <c r="G83" s="18">
        <f t="shared" si="8"/>
        <v>0</v>
      </c>
      <c r="H83" s="18">
        <f t="shared" si="8"/>
        <v>2</v>
      </c>
      <c r="I83" s="18">
        <f t="shared" si="8"/>
        <v>1</v>
      </c>
      <c r="J83" s="18">
        <f t="shared" si="8"/>
        <v>2</v>
      </c>
      <c r="K83" s="18">
        <f t="shared" si="8"/>
        <v>0</v>
      </c>
      <c r="L83" s="18">
        <f t="shared" si="8"/>
        <v>1</v>
      </c>
      <c r="M83" s="18">
        <f t="shared" si="8"/>
        <v>0</v>
      </c>
      <c r="N83" s="18">
        <f t="shared" si="8"/>
        <v>0</v>
      </c>
      <c r="O83" s="20"/>
      <c r="P83" s="25"/>
      <c r="Q83" s="19">
        <f t="shared" si="3"/>
        <v>0</v>
      </c>
      <c r="R83" s="18">
        <v>0</v>
      </c>
      <c r="S83" s="18">
        <v>0</v>
      </c>
      <c r="T83" s="24">
        <v>0</v>
      </c>
      <c r="U83" s="16">
        <v>2</v>
      </c>
      <c r="V83" s="18">
        <v>0</v>
      </c>
      <c r="W83" s="30">
        <f t="shared" si="1"/>
        <v>0</v>
      </c>
    </row>
    <row r="84" spans="2:23" ht="13.5">
      <c r="B84" s="16">
        <v>10</v>
      </c>
      <c r="C84" s="17" t="s">
        <v>34</v>
      </c>
      <c r="D84" s="18">
        <v>3</v>
      </c>
      <c r="E84" s="18">
        <f>D12+D36+D60</f>
        <v>9</v>
      </c>
      <c r="F84" s="18">
        <f aca="true" t="shared" si="9" ref="F84:N84">E12+E36+E60</f>
        <v>7</v>
      </c>
      <c r="G84" s="18">
        <f t="shared" si="9"/>
        <v>2</v>
      </c>
      <c r="H84" s="18">
        <f t="shared" si="9"/>
        <v>1</v>
      </c>
      <c r="I84" s="18">
        <f t="shared" si="9"/>
        <v>3</v>
      </c>
      <c r="J84" s="18">
        <f t="shared" si="9"/>
        <v>2</v>
      </c>
      <c r="K84" s="18">
        <f t="shared" si="9"/>
        <v>0</v>
      </c>
      <c r="L84" s="18">
        <f t="shared" si="9"/>
        <v>2</v>
      </c>
      <c r="M84" s="18">
        <f t="shared" si="9"/>
        <v>1</v>
      </c>
      <c r="N84" s="18">
        <f t="shared" si="9"/>
        <v>0</v>
      </c>
      <c r="O84" s="20"/>
      <c r="P84" s="25"/>
      <c r="Q84" s="19">
        <f t="shared" si="3"/>
        <v>0.2857142857142857</v>
      </c>
      <c r="R84" s="18">
        <v>0</v>
      </c>
      <c r="S84" s="18">
        <v>0</v>
      </c>
      <c r="T84" s="24">
        <v>0</v>
      </c>
      <c r="U84" s="16">
        <v>6</v>
      </c>
      <c r="V84" s="18">
        <v>2</v>
      </c>
      <c r="W84" s="30">
        <f t="shared" si="1"/>
        <v>0.3333333333333333</v>
      </c>
    </row>
    <row r="85" spans="2:23" ht="13.5">
      <c r="B85" s="16">
        <v>11</v>
      </c>
      <c r="C85" s="17" t="s">
        <v>35</v>
      </c>
      <c r="D85" s="18">
        <v>3</v>
      </c>
      <c r="E85" s="18">
        <f>D19+D43+D64</f>
        <v>8</v>
      </c>
      <c r="F85" s="18">
        <f aca="true" t="shared" si="10" ref="F85:N85">E19+E43+E64</f>
        <v>5</v>
      </c>
      <c r="G85" s="18">
        <f t="shared" si="10"/>
        <v>0</v>
      </c>
      <c r="H85" s="18">
        <f t="shared" si="10"/>
        <v>0</v>
      </c>
      <c r="I85" s="18">
        <f t="shared" si="10"/>
        <v>1</v>
      </c>
      <c r="J85" s="18">
        <f t="shared" si="10"/>
        <v>3</v>
      </c>
      <c r="K85" s="18">
        <f t="shared" si="10"/>
        <v>2</v>
      </c>
      <c r="L85" s="18">
        <f t="shared" si="10"/>
        <v>0</v>
      </c>
      <c r="M85" s="18">
        <f t="shared" si="10"/>
        <v>0</v>
      </c>
      <c r="N85" s="18">
        <f t="shared" si="10"/>
        <v>0</v>
      </c>
      <c r="O85" s="20"/>
      <c r="P85" s="25"/>
      <c r="Q85" s="19">
        <f t="shared" si="3"/>
        <v>0</v>
      </c>
      <c r="R85" s="18">
        <v>0</v>
      </c>
      <c r="S85" s="18">
        <v>0</v>
      </c>
      <c r="T85" s="24">
        <v>0</v>
      </c>
      <c r="U85" s="16">
        <v>3</v>
      </c>
      <c r="V85" s="18">
        <v>0</v>
      </c>
      <c r="W85" s="30">
        <f t="shared" si="1"/>
        <v>0</v>
      </c>
    </row>
    <row r="86" spans="2:23" ht="13.5">
      <c r="B86" s="16">
        <v>12</v>
      </c>
      <c r="C86" s="17" t="s">
        <v>36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20"/>
      <c r="P86" s="25"/>
      <c r="Q86" s="19">
        <v>0</v>
      </c>
      <c r="R86" s="18">
        <v>0</v>
      </c>
      <c r="S86" s="18">
        <v>0</v>
      </c>
      <c r="T86" s="24">
        <v>0</v>
      </c>
      <c r="U86" s="16">
        <v>0</v>
      </c>
      <c r="V86" s="18">
        <v>0</v>
      </c>
      <c r="W86" s="30">
        <v>0</v>
      </c>
    </row>
    <row r="87" spans="2:23" ht="13.5">
      <c r="B87" s="16">
        <v>13</v>
      </c>
      <c r="C87" s="17" t="s">
        <v>37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20"/>
      <c r="P87" s="25"/>
      <c r="Q87" s="19">
        <v>0</v>
      </c>
      <c r="R87" s="18">
        <v>0</v>
      </c>
      <c r="S87" s="18">
        <v>0</v>
      </c>
      <c r="T87" s="24">
        <v>0</v>
      </c>
      <c r="U87" s="16">
        <v>0</v>
      </c>
      <c r="V87" s="18">
        <v>0</v>
      </c>
      <c r="W87" s="30">
        <v>0</v>
      </c>
    </row>
    <row r="88" spans="2:23" ht="13.5">
      <c r="B88" s="16">
        <v>14</v>
      </c>
      <c r="C88" s="17" t="s">
        <v>38</v>
      </c>
      <c r="D88" s="18">
        <v>2</v>
      </c>
      <c r="E88" s="18">
        <f>D13+D37</f>
        <v>6</v>
      </c>
      <c r="F88" s="18">
        <f aca="true" t="shared" si="11" ref="F88:N88">E13+E37</f>
        <v>5</v>
      </c>
      <c r="G88" s="18">
        <f t="shared" si="11"/>
        <v>2</v>
      </c>
      <c r="H88" s="18">
        <f t="shared" si="11"/>
        <v>1</v>
      </c>
      <c r="I88" s="18">
        <f t="shared" si="11"/>
        <v>3</v>
      </c>
      <c r="J88" s="18">
        <f t="shared" si="11"/>
        <v>1</v>
      </c>
      <c r="K88" s="18">
        <f t="shared" si="11"/>
        <v>0</v>
      </c>
      <c r="L88" s="18">
        <f t="shared" si="11"/>
        <v>2</v>
      </c>
      <c r="M88" s="18">
        <f t="shared" si="11"/>
        <v>1</v>
      </c>
      <c r="N88" s="18">
        <f t="shared" si="11"/>
        <v>0</v>
      </c>
      <c r="O88" s="20"/>
      <c r="P88" s="25"/>
      <c r="Q88" s="19">
        <f t="shared" si="3"/>
        <v>0.4</v>
      </c>
      <c r="R88" s="18">
        <v>0</v>
      </c>
      <c r="S88" s="18">
        <v>0</v>
      </c>
      <c r="T88" s="24">
        <v>0</v>
      </c>
      <c r="U88" s="16">
        <v>3</v>
      </c>
      <c r="V88" s="18">
        <v>1</v>
      </c>
      <c r="W88" s="30">
        <f t="shared" si="1"/>
        <v>0.3333333333333333</v>
      </c>
    </row>
    <row r="89" spans="2:23" ht="13.5">
      <c r="B89" s="16">
        <v>15</v>
      </c>
      <c r="C89" s="17" t="s">
        <v>39</v>
      </c>
      <c r="D89" s="18">
        <v>0</v>
      </c>
      <c r="E89" s="18">
        <v>0</v>
      </c>
      <c r="F89" s="18">
        <v>0</v>
      </c>
      <c r="G89" s="18">
        <v>0</v>
      </c>
      <c r="H89" s="18">
        <v>0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20"/>
      <c r="P89" s="25"/>
      <c r="Q89" s="19">
        <v>0</v>
      </c>
      <c r="R89" s="18">
        <v>0</v>
      </c>
      <c r="S89" s="18">
        <v>0</v>
      </c>
      <c r="T89" s="24">
        <v>0</v>
      </c>
      <c r="U89" s="16">
        <v>0</v>
      </c>
      <c r="V89" s="18">
        <v>0</v>
      </c>
      <c r="W89" s="30">
        <v>0</v>
      </c>
    </row>
    <row r="90" spans="2:23" ht="13.5">
      <c r="B90" s="16">
        <v>16</v>
      </c>
      <c r="C90" s="17" t="s">
        <v>40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20"/>
      <c r="P90" s="25"/>
      <c r="Q90" s="19">
        <v>0</v>
      </c>
      <c r="R90" s="18">
        <v>0</v>
      </c>
      <c r="S90" s="18">
        <v>0</v>
      </c>
      <c r="T90" s="24">
        <v>0</v>
      </c>
      <c r="U90" s="16">
        <v>0</v>
      </c>
      <c r="V90" s="18">
        <v>0</v>
      </c>
      <c r="W90" s="30">
        <v>0</v>
      </c>
    </row>
    <row r="91" spans="2:23" ht="13.5">
      <c r="B91" s="16">
        <v>17</v>
      </c>
      <c r="C91" s="17" t="s">
        <v>41</v>
      </c>
      <c r="D91" s="18">
        <v>0</v>
      </c>
      <c r="E91" s="18">
        <v>0</v>
      </c>
      <c r="F91" s="18">
        <v>0</v>
      </c>
      <c r="G91" s="18">
        <v>0</v>
      </c>
      <c r="H91" s="18">
        <v>0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20"/>
      <c r="P91" s="25"/>
      <c r="Q91" s="19">
        <v>0</v>
      </c>
      <c r="R91" s="18">
        <v>0</v>
      </c>
      <c r="S91" s="18">
        <v>0</v>
      </c>
      <c r="T91" s="24">
        <v>0</v>
      </c>
      <c r="U91" s="16">
        <v>0</v>
      </c>
      <c r="V91" s="18">
        <v>0</v>
      </c>
      <c r="W91" s="30">
        <v>0</v>
      </c>
    </row>
    <row r="92" spans="2:23" ht="13.5">
      <c r="B92" s="16">
        <v>19</v>
      </c>
      <c r="C92" s="17" t="s">
        <v>42</v>
      </c>
      <c r="D92" s="18">
        <v>0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20"/>
      <c r="P92" s="25"/>
      <c r="Q92" s="19">
        <v>0</v>
      </c>
      <c r="R92" s="18">
        <v>0</v>
      </c>
      <c r="S92" s="18">
        <v>0</v>
      </c>
      <c r="T92" s="24">
        <v>0</v>
      </c>
      <c r="U92" s="16">
        <v>0</v>
      </c>
      <c r="V92" s="18">
        <v>0</v>
      </c>
      <c r="W92" s="30">
        <v>0</v>
      </c>
    </row>
    <row r="93" spans="2:23" ht="14.25" thickBot="1">
      <c r="B93" s="62">
        <v>20</v>
      </c>
      <c r="C93" s="60" t="s">
        <v>44</v>
      </c>
      <c r="D93" s="21">
        <v>3</v>
      </c>
      <c r="E93" s="21">
        <f>D16+D42+D63</f>
        <v>8</v>
      </c>
      <c r="F93" s="21">
        <f aca="true" t="shared" si="12" ref="F93:N93">E16+E42+E63</f>
        <v>7</v>
      </c>
      <c r="G93" s="21">
        <f t="shared" si="12"/>
        <v>3</v>
      </c>
      <c r="H93" s="21">
        <f t="shared" si="12"/>
        <v>2</v>
      </c>
      <c r="I93" s="21">
        <f t="shared" si="12"/>
        <v>1</v>
      </c>
      <c r="J93" s="21">
        <f t="shared" si="12"/>
        <v>1</v>
      </c>
      <c r="K93" s="21">
        <f t="shared" si="12"/>
        <v>2</v>
      </c>
      <c r="L93" s="21">
        <f t="shared" si="12"/>
        <v>2</v>
      </c>
      <c r="M93" s="21">
        <f t="shared" si="12"/>
        <v>1</v>
      </c>
      <c r="N93" s="21">
        <f t="shared" si="12"/>
        <v>0</v>
      </c>
      <c r="O93" s="22"/>
      <c r="P93" s="27"/>
      <c r="Q93" s="63">
        <f t="shared" si="3"/>
        <v>0.42857142857142855</v>
      </c>
      <c r="R93" s="21">
        <v>0</v>
      </c>
      <c r="S93" s="21">
        <v>0</v>
      </c>
      <c r="T93" s="26">
        <v>0</v>
      </c>
      <c r="U93" s="62">
        <v>4</v>
      </c>
      <c r="V93" s="21">
        <v>2</v>
      </c>
      <c r="W93" s="64">
        <f t="shared" si="1"/>
        <v>0.5</v>
      </c>
    </row>
    <row r="95" ht="14.25" thickBot="1">
      <c r="B95" t="s">
        <v>68</v>
      </c>
    </row>
    <row r="96" spans="2:20" ht="13.5">
      <c r="B96" s="59" t="s">
        <v>28</v>
      </c>
      <c r="C96" s="14" t="s">
        <v>50</v>
      </c>
      <c r="D96" s="14" t="s">
        <v>72</v>
      </c>
      <c r="E96" s="14" t="s">
        <v>65</v>
      </c>
      <c r="F96" s="14" t="s">
        <v>66</v>
      </c>
      <c r="G96" s="14" t="s">
        <v>5</v>
      </c>
      <c r="H96" s="14" t="s">
        <v>7</v>
      </c>
      <c r="I96" s="14" t="s">
        <v>9</v>
      </c>
      <c r="J96" s="14" t="s">
        <v>13</v>
      </c>
      <c r="K96" s="14" t="s">
        <v>63</v>
      </c>
      <c r="L96" s="14" t="s">
        <v>64</v>
      </c>
      <c r="M96" s="14" t="s">
        <v>69</v>
      </c>
      <c r="N96" s="14"/>
      <c r="O96" s="35"/>
      <c r="P96" s="14"/>
      <c r="Q96" s="14" t="s">
        <v>67</v>
      </c>
      <c r="R96" s="14" t="s">
        <v>70</v>
      </c>
      <c r="S96" s="14" t="s">
        <v>71</v>
      </c>
      <c r="T96" s="15" t="s">
        <v>73</v>
      </c>
    </row>
    <row r="97" spans="2:20" ht="13.5">
      <c r="B97" s="79">
        <v>1</v>
      </c>
      <c r="C97" s="17" t="s">
        <v>384</v>
      </c>
      <c r="D97" s="73">
        <v>2</v>
      </c>
      <c r="E97" s="73">
        <f>D46+D68</f>
        <v>7.33</v>
      </c>
      <c r="F97" s="73">
        <f aca="true" t="shared" si="13" ref="F97:M97">E46+E68</f>
        <v>104</v>
      </c>
      <c r="G97" s="73">
        <f t="shared" si="13"/>
        <v>28</v>
      </c>
      <c r="H97" s="73">
        <f t="shared" si="13"/>
        <v>1</v>
      </c>
      <c r="I97" s="73">
        <f t="shared" si="13"/>
        <v>4</v>
      </c>
      <c r="J97" s="73">
        <f t="shared" si="13"/>
        <v>3</v>
      </c>
      <c r="K97" s="73">
        <f t="shared" si="13"/>
        <v>4</v>
      </c>
      <c r="L97" s="73">
        <f t="shared" si="13"/>
        <v>2</v>
      </c>
      <c r="M97" s="73">
        <f t="shared" si="13"/>
        <v>0</v>
      </c>
      <c r="N97" s="73"/>
      <c r="O97" s="96"/>
      <c r="P97" s="73"/>
      <c r="Q97" s="39">
        <f>L97/E97*7</f>
        <v>1.9099590723055935</v>
      </c>
      <c r="R97" s="73">
        <v>1</v>
      </c>
      <c r="S97" s="73">
        <v>0</v>
      </c>
      <c r="T97" s="74">
        <v>0</v>
      </c>
    </row>
    <row r="98" spans="2:20" ht="13.5">
      <c r="B98" s="79">
        <v>6</v>
      </c>
      <c r="C98" s="17" t="s">
        <v>32</v>
      </c>
      <c r="D98" s="73">
        <v>2</v>
      </c>
      <c r="E98" s="73">
        <f>D22+D69</f>
        <v>5.67</v>
      </c>
      <c r="F98" s="73">
        <f aca="true" t="shared" si="14" ref="F98:M98">E22+E69</f>
        <v>75</v>
      </c>
      <c r="G98" s="73">
        <f t="shared" si="14"/>
        <v>21</v>
      </c>
      <c r="H98" s="73">
        <f t="shared" si="14"/>
        <v>2</v>
      </c>
      <c r="I98" s="73">
        <f t="shared" si="14"/>
        <v>3</v>
      </c>
      <c r="J98" s="73">
        <f t="shared" si="14"/>
        <v>1</v>
      </c>
      <c r="K98" s="73">
        <f t="shared" si="14"/>
        <v>1</v>
      </c>
      <c r="L98" s="73">
        <f t="shared" si="14"/>
        <v>1</v>
      </c>
      <c r="M98" s="73">
        <f t="shared" si="14"/>
        <v>1</v>
      </c>
      <c r="N98" s="73"/>
      <c r="O98" s="96"/>
      <c r="P98" s="73"/>
      <c r="Q98" s="39">
        <f>L98/E98*7</f>
        <v>1.2345679012345678</v>
      </c>
      <c r="R98" s="73">
        <v>1</v>
      </c>
      <c r="S98" s="73">
        <v>0</v>
      </c>
      <c r="T98" s="74">
        <v>0</v>
      </c>
    </row>
    <row r="99" spans="2:20" ht="14.25" thickBot="1">
      <c r="B99" s="86">
        <v>10</v>
      </c>
      <c r="C99" s="60" t="s">
        <v>34</v>
      </c>
      <c r="D99" s="97">
        <v>2</v>
      </c>
      <c r="E99" s="97">
        <f>D23+D70</f>
        <v>1.67</v>
      </c>
      <c r="F99" s="97">
        <f aca="true" t="shared" si="15" ref="F99:M99">E23+E70</f>
        <v>26</v>
      </c>
      <c r="G99" s="97">
        <f t="shared" si="15"/>
        <v>8</v>
      </c>
      <c r="H99" s="97">
        <f t="shared" si="15"/>
        <v>2</v>
      </c>
      <c r="I99" s="97">
        <f t="shared" si="15"/>
        <v>0</v>
      </c>
      <c r="J99" s="97">
        <f t="shared" si="15"/>
        <v>0</v>
      </c>
      <c r="K99" s="97">
        <f t="shared" si="15"/>
        <v>2</v>
      </c>
      <c r="L99" s="97">
        <f t="shared" si="15"/>
        <v>0</v>
      </c>
      <c r="M99" s="97">
        <f t="shared" si="15"/>
        <v>0</v>
      </c>
      <c r="N99" s="97"/>
      <c r="O99" s="42"/>
      <c r="P99" s="41"/>
      <c r="Q99" s="43">
        <f>L99/E99*7</f>
        <v>0</v>
      </c>
      <c r="R99" s="41">
        <v>0</v>
      </c>
      <c r="S99" s="41">
        <v>1</v>
      </c>
      <c r="T99" s="44">
        <v>1</v>
      </c>
    </row>
  </sheetData>
  <sheetProtection/>
  <mergeCells count="11">
    <mergeCell ref="A26:A47"/>
    <mergeCell ref="U73:W73"/>
    <mergeCell ref="A72:O72"/>
    <mergeCell ref="O49:O71"/>
    <mergeCell ref="A49:A71"/>
    <mergeCell ref="A25:O25"/>
    <mergeCell ref="A1:O1"/>
    <mergeCell ref="O2:O24"/>
    <mergeCell ref="A2:A24"/>
    <mergeCell ref="A48:O48"/>
    <mergeCell ref="O26:O47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120"/>
  <sheetViews>
    <sheetView zoomScalePageLayoutView="0" workbookViewId="0" topLeftCell="A94">
      <selection activeCell="Q121" sqref="Q121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6" max="16" width="6.375" style="0" customWidth="1"/>
    <col min="18" max="22" width="5.625" style="0" customWidth="1"/>
  </cols>
  <sheetData>
    <row r="1" spans="1:15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4.25" thickBot="1">
      <c r="A2" s="153"/>
      <c r="B2" t="s">
        <v>437</v>
      </c>
      <c r="O2" s="153"/>
    </row>
    <row r="3" spans="1:15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82">
        <v>5</v>
      </c>
      <c r="I3" s="8" t="s">
        <v>0</v>
      </c>
      <c r="J3" s="2"/>
      <c r="K3" s="2"/>
      <c r="L3" s="2"/>
      <c r="O3" s="153"/>
    </row>
    <row r="4" spans="1:15" ht="24.75" customHeight="1">
      <c r="A4" s="153"/>
      <c r="C4" s="57" t="s">
        <v>438</v>
      </c>
      <c r="D4" s="9">
        <v>1</v>
      </c>
      <c r="E4" s="9">
        <v>0</v>
      </c>
      <c r="F4" s="9">
        <v>0</v>
      </c>
      <c r="G4" s="9"/>
      <c r="H4" s="83"/>
      <c r="I4" s="10">
        <v>1</v>
      </c>
      <c r="J4" s="2"/>
      <c r="K4" s="2"/>
      <c r="L4" s="2"/>
      <c r="O4" s="153"/>
    </row>
    <row r="5" spans="1:15" ht="24.75" customHeight="1" thickBot="1">
      <c r="A5" s="153"/>
      <c r="C5" s="58" t="s">
        <v>94</v>
      </c>
      <c r="D5" s="11">
        <v>2</v>
      </c>
      <c r="E5" s="11">
        <v>3</v>
      </c>
      <c r="F5" s="11" t="s">
        <v>254</v>
      </c>
      <c r="G5" s="11"/>
      <c r="H5" s="84"/>
      <c r="I5" s="12">
        <v>9</v>
      </c>
      <c r="J5" s="2"/>
      <c r="K5" s="2"/>
      <c r="L5" s="2"/>
      <c r="O5" s="153"/>
    </row>
    <row r="6" spans="1:15" ht="13.5">
      <c r="A6" s="153"/>
      <c r="O6" s="153"/>
    </row>
    <row r="7" spans="1:15" ht="13.5">
      <c r="A7" s="153"/>
      <c r="C7" t="s">
        <v>3</v>
      </c>
      <c r="D7" t="s">
        <v>106</v>
      </c>
      <c r="O7" s="153"/>
    </row>
    <row r="8" spans="1:15" ht="13.5">
      <c r="A8" s="153"/>
      <c r="C8" t="s">
        <v>2</v>
      </c>
      <c r="D8" t="s">
        <v>457</v>
      </c>
      <c r="O8" s="153"/>
    </row>
    <row r="9" spans="1:15" ht="13.5">
      <c r="A9" s="153"/>
      <c r="O9" s="153"/>
    </row>
    <row r="10" spans="1:15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348</v>
      </c>
      <c r="O10" s="153"/>
    </row>
    <row r="11" spans="1:15" ht="13.5">
      <c r="A11" s="153"/>
      <c r="B11" s="3" t="s">
        <v>102</v>
      </c>
      <c r="C11" s="4" t="s">
        <v>14</v>
      </c>
      <c r="D11">
        <v>3</v>
      </c>
      <c r="E11">
        <v>3</v>
      </c>
      <c r="F11">
        <v>1</v>
      </c>
      <c r="G11">
        <v>0</v>
      </c>
      <c r="H11">
        <v>2</v>
      </c>
      <c r="I11">
        <v>0</v>
      </c>
      <c r="J11">
        <v>0</v>
      </c>
      <c r="K11">
        <v>3</v>
      </c>
      <c r="L11">
        <v>0</v>
      </c>
      <c r="M11">
        <v>0</v>
      </c>
      <c r="O11" s="153"/>
    </row>
    <row r="12" spans="1:15" ht="13.5">
      <c r="A12" s="153"/>
      <c r="B12" s="3" t="s">
        <v>19</v>
      </c>
      <c r="C12" s="4" t="s">
        <v>194</v>
      </c>
      <c r="D12">
        <v>3</v>
      </c>
      <c r="E12">
        <v>3</v>
      </c>
      <c r="F12">
        <v>1</v>
      </c>
      <c r="G12">
        <v>2</v>
      </c>
      <c r="H12">
        <v>0</v>
      </c>
      <c r="I12">
        <v>0</v>
      </c>
      <c r="J12">
        <v>0</v>
      </c>
      <c r="K12">
        <v>0</v>
      </c>
      <c r="L12">
        <v>1</v>
      </c>
      <c r="M12">
        <v>0</v>
      </c>
      <c r="O12" s="153"/>
    </row>
    <row r="13" spans="1:15" ht="13.5">
      <c r="A13" s="153"/>
      <c r="B13" s="3" t="s">
        <v>257</v>
      </c>
      <c r="C13" s="4" t="s">
        <v>15</v>
      </c>
      <c r="D13">
        <v>2</v>
      </c>
      <c r="E13">
        <v>1</v>
      </c>
      <c r="F13">
        <v>1</v>
      </c>
      <c r="G13">
        <v>0</v>
      </c>
      <c r="H13">
        <v>2</v>
      </c>
      <c r="I13">
        <v>1</v>
      </c>
      <c r="J13">
        <v>0</v>
      </c>
      <c r="K13">
        <v>3</v>
      </c>
      <c r="L13">
        <v>0</v>
      </c>
      <c r="M13">
        <v>0</v>
      </c>
      <c r="O13" s="153"/>
    </row>
    <row r="14" spans="1:15" ht="13.5">
      <c r="A14" s="153"/>
      <c r="B14" s="3" t="s">
        <v>243</v>
      </c>
      <c r="C14" s="4" t="s">
        <v>16</v>
      </c>
      <c r="D14">
        <v>2</v>
      </c>
      <c r="E14">
        <v>1</v>
      </c>
      <c r="F14">
        <v>1</v>
      </c>
      <c r="G14">
        <v>1</v>
      </c>
      <c r="H14">
        <v>1</v>
      </c>
      <c r="I14">
        <v>1</v>
      </c>
      <c r="J14">
        <v>0</v>
      </c>
      <c r="K14">
        <v>2</v>
      </c>
      <c r="L14">
        <v>0</v>
      </c>
      <c r="M14">
        <v>0</v>
      </c>
      <c r="O14" s="153"/>
    </row>
    <row r="15" spans="1:15" ht="13.5">
      <c r="A15" s="153"/>
      <c r="B15" s="3" t="s">
        <v>104</v>
      </c>
      <c r="C15" s="4" t="s">
        <v>439</v>
      </c>
      <c r="D15">
        <v>2</v>
      </c>
      <c r="E15">
        <v>1</v>
      </c>
      <c r="F15">
        <v>0</v>
      </c>
      <c r="G15">
        <v>0</v>
      </c>
      <c r="H15">
        <v>0</v>
      </c>
      <c r="I15">
        <v>1</v>
      </c>
      <c r="J15">
        <v>1</v>
      </c>
      <c r="K15">
        <v>0</v>
      </c>
      <c r="L15">
        <v>0</v>
      </c>
      <c r="M15">
        <v>0</v>
      </c>
      <c r="O15" s="153"/>
    </row>
    <row r="16" spans="1:15" ht="13.5">
      <c r="A16" s="153"/>
      <c r="B16" s="3" t="s">
        <v>17</v>
      </c>
      <c r="C16" s="4" t="s">
        <v>440</v>
      </c>
      <c r="D16">
        <v>2</v>
      </c>
      <c r="E16">
        <v>2</v>
      </c>
      <c r="F16">
        <v>2</v>
      </c>
      <c r="G16">
        <v>2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O16" s="153"/>
    </row>
    <row r="17" spans="1:15" ht="13.5">
      <c r="A17" s="153"/>
      <c r="B17" s="3" t="s">
        <v>441</v>
      </c>
      <c r="C17" s="4" t="s">
        <v>281</v>
      </c>
      <c r="D17">
        <v>2</v>
      </c>
      <c r="E17">
        <v>1</v>
      </c>
      <c r="F17">
        <v>0</v>
      </c>
      <c r="G17">
        <v>0</v>
      </c>
      <c r="H17">
        <v>1</v>
      </c>
      <c r="I17">
        <v>1</v>
      </c>
      <c r="J17">
        <v>0</v>
      </c>
      <c r="K17">
        <v>1</v>
      </c>
      <c r="L17">
        <v>0</v>
      </c>
      <c r="M17">
        <v>0</v>
      </c>
      <c r="O17" s="153"/>
    </row>
    <row r="18" spans="1:15" ht="13.5">
      <c r="A18" s="153"/>
      <c r="B18" s="3" t="s">
        <v>20</v>
      </c>
      <c r="C18" s="4" t="s">
        <v>115</v>
      </c>
      <c r="D18">
        <v>2</v>
      </c>
      <c r="E18">
        <v>2</v>
      </c>
      <c r="F18">
        <v>1</v>
      </c>
      <c r="G18">
        <v>1</v>
      </c>
      <c r="H18">
        <v>1</v>
      </c>
      <c r="I18">
        <v>0</v>
      </c>
      <c r="J18">
        <v>0</v>
      </c>
      <c r="K18">
        <v>1</v>
      </c>
      <c r="L18">
        <v>0</v>
      </c>
      <c r="M18">
        <v>0</v>
      </c>
      <c r="O18" s="153"/>
    </row>
    <row r="19" spans="1:15" ht="13.5">
      <c r="A19" s="153"/>
      <c r="B19" s="3" t="s">
        <v>87</v>
      </c>
      <c r="C19" s="4" t="s">
        <v>277</v>
      </c>
      <c r="D19">
        <v>2</v>
      </c>
      <c r="E19">
        <v>2</v>
      </c>
      <c r="F19">
        <v>1</v>
      </c>
      <c r="G19">
        <v>0</v>
      </c>
      <c r="H19">
        <v>1</v>
      </c>
      <c r="I19">
        <v>0</v>
      </c>
      <c r="J19">
        <v>0</v>
      </c>
      <c r="K19">
        <v>1</v>
      </c>
      <c r="L19">
        <v>0</v>
      </c>
      <c r="M19">
        <v>0</v>
      </c>
      <c r="O19" s="153"/>
    </row>
    <row r="20" spans="1:15" ht="13.5">
      <c r="A20" s="153"/>
      <c r="B20" s="3"/>
      <c r="C20" s="4"/>
      <c r="O20" s="153"/>
    </row>
    <row r="21" spans="1:15" ht="13.5">
      <c r="A21" s="153"/>
      <c r="B21" s="3"/>
      <c r="C21" s="4" t="s">
        <v>62</v>
      </c>
      <c r="D21" s="1" t="s">
        <v>65</v>
      </c>
      <c r="E21" s="1" t="s">
        <v>66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63</v>
      </c>
      <c r="K21" s="1" t="s">
        <v>64</v>
      </c>
      <c r="L21" s="1" t="s">
        <v>69</v>
      </c>
      <c r="M21" s="1"/>
      <c r="O21" s="153"/>
    </row>
    <row r="22" spans="1:15" ht="13.5">
      <c r="A22" s="153"/>
      <c r="B22" s="3"/>
      <c r="C22" s="4" t="s">
        <v>105</v>
      </c>
      <c r="D22">
        <v>3</v>
      </c>
      <c r="E22">
        <v>46</v>
      </c>
      <c r="F22">
        <v>11</v>
      </c>
      <c r="G22">
        <v>1</v>
      </c>
      <c r="H22">
        <v>1</v>
      </c>
      <c r="I22">
        <v>6</v>
      </c>
      <c r="J22">
        <v>1</v>
      </c>
      <c r="K22">
        <v>0</v>
      </c>
      <c r="L22">
        <v>0</v>
      </c>
      <c r="O22" s="153"/>
    </row>
    <row r="23" spans="1:15" ht="13.5">
      <c r="A23" s="153"/>
      <c r="B23" s="3"/>
      <c r="C23" s="4"/>
      <c r="O23" s="153"/>
    </row>
    <row r="24" spans="1:15" ht="9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4.25" thickBot="1">
      <c r="A25" s="153"/>
      <c r="B25" t="s">
        <v>458</v>
      </c>
      <c r="O25" s="153"/>
    </row>
    <row r="26" spans="1:15" ht="24.75" customHeight="1">
      <c r="A26" s="153"/>
      <c r="C26" s="6"/>
      <c r="D26" s="7">
        <v>1</v>
      </c>
      <c r="E26" s="7">
        <v>2</v>
      </c>
      <c r="F26" s="7">
        <v>3</v>
      </c>
      <c r="G26" s="7">
        <v>4</v>
      </c>
      <c r="H26" s="82">
        <v>5</v>
      </c>
      <c r="I26" s="8" t="s">
        <v>0</v>
      </c>
      <c r="J26" s="2"/>
      <c r="K26" s="2"/>
      <c r="L26" s="2"/>
      <c r="O26" s="153"/>
    </row>
    <row r="27" spans="1:15" ht="24.75" customHeight="1">
      <c r="A27" s="153"/>
      <c r="C27" s="57" t="s">
        <v>459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10">
        <v>0</v>
      </c>
      <c r="J27" s="2"/>
      <c r="K27" s="2"/>
      <c r="L27" s="2"/>
      <c r="O27" s="153"/>
    </row>
    <row r="28" spans="1:15" ht="24.75" customHeight="1" thickBot="1">
      <c r="A28" s="153"/>
      <c r="C28" s="58" t="s">
        <v>94</v>
      </c>
      <c r="D28" s="11">
        <v>2</v>
      </c>
      <c r="E28" s="11">
        <v>1</v>
      </c>
      <c r="F28" s="11">
        <v>0</v>
      </c>
      <c r="G28" s="11">
        <v>0</v>
      </c>
      <c r="H28" s="11">
        <v>0</v>
      </c>
      <c r="I28" s="12">
        <v>3</v>
      </c>
      <c r="J28" s="2"/>
      <c r="K28" s="2"/>
      <c r="L28" s="2"/>
      <c r="O28" s="153"/>
    </row>
    <row r="29" spans="1:15" ht="13.5">
      <c r="A29" s="153"/>
      <c r="O29" s="153"/>
    </row>
    <row r="30" spans="1:15" ht="13.5">
      <c r="A30" s="153"/>
      <c r="C30" t="s">
        <v>3</v>
      </c>
      <c r="D30" t="s">
        <v>106</v>
      </c>
      <c r="O30" s="153"/>
    </row>
    <row r="31" spans="1:15" ht="13.5">
      <c r="A31" s="153"/>
      <c r="C31" t="s">
        <v>2</v>
      </c>
      <c r="D31" t="s">
        <v>171</v>
      </c>
      <c r="O31" s="153"/>
    </row>
    <row r="32" spans="1:15" ht="13.5">
      <c r="A32" s="153"/>
      <c r="O32" s="153"/>
    </row>
    <row r="33" spans="1:15" ht="13.5">
      <c r="A33" s="153"/>
      <c r="C33" s="1" t="s">
        <v>4</v>
      </c>
      <c r="D33" s="1" t="s">
        <v>5</v>
      </c>
      <c r="E33" s="1" t="s">
        <v>6</v>
      </c>
      <c r="F33" s="1" t="s">
        <v>7</v>
      </c>
      <c r="G33" s="1" t="s">
        <v>8</v>
      </c>
      <c r="H33" s="1" t="s">
        <v>11</v>
      </c>
      <c r="I33" s="1" t="s">
        <v>9</v>
      </c>
      <c r="J33" s="1" t="s">
        <v>13</v>
      </c>
      <c r="K33" s="1" t="s">
        <v>10</v>
      </c>
      <c r="L33" s="1" t="s">
        <v>12</v>
      </c>
      <c r="M33" s="1" t="s">
        <v>348</v>
      </c>
      <c r="O33" s="153"/>
    </row>
    <row r="34" spans="1:15" ht="13.5">
      <c r="A34" s="153"/>
      <c r="B34" s="3" t="s">
        <v>19</v>
      </c>
      <c r="C34" s="4" t="s">
        <v>14</v>
      </c>
      <c r="D34">
        <v>2</v>
      </c>
      <c r="E34">
        <v>0</v>
      </c>
      <c r="F34">
        <v>0</v>
      </c>
      <c r="G34">
        <v>0</v>
      </c>
      <c r="H34">
        <v>1</v>
      </c>
      <c r="I34">
        <v>2</v>
      </c>
      <c r="J34">
        <v>0</v>
      </c>
      <c r="K34">
        <v>3</v>
      </c>
      <c r="L34">
        <v>0</v>
      </c>
      <c r="M34">
        <v>0</v>
      </c>
      <c r="O34" s="153"/>
    </row>
    <row r="35" spans="1:15" ht="13.5">
      <c r="A35" s="153"/>
      <c r="B35" s="3" t="s">
        <v>232</v>
      </c>
      <c r="C35" s="4" t="s">
        <v>129</v>
      </c>
      <c r="D35">
        <v>2</v>
      </c>
      <c r="E35">
        <v>1</v>
      </c>
      <c r="F35">
        <v>1</v>
      </c>
      <c r="G35">
        <v>1</v>
      </c>
      <c r="H35">
        <v>1</v>
      </c>
      <c r="I35">
        <v>1</v>
      </c>
      <c r="J35">
        <v>0</v>
      </c>
      <c r="K35">
        <v>1</v>
      </c>
      <c r="L35">
        <v>1</v>
      </c>
      <c r="M35">
        <v>0</v>
      </c>
      <c r="O35" s="153"/>
    </row>
    <row r="36" spans="1:15" ht="13.5">
      <c r="A36" s="153"/>
      <c r="B36" s="3" t="s">
        <v>225</v>
      </c>
      <c r="C36" s="4" t="s">
        <v>15</v>
      </c>
      <c r="D36">
        <v>2</v>
      </c>
      <c r="E36">
        <v>2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O36" s="153"/>
    </row>
    <row r="37" spans="1:15" ht="13.5">
      <c r="A37" s="153"/>
      <c r="B37" s="3" t="s">
        <v>243</v>
      </c>
      <c r="C37" s="4" t="s">
        <v>16</v>
      </c>
      <c r="D37">
        <v>2</v>
      </c>
      <c r="E37">
        <v>2</v>
      </c>
      <c r="F37">
        <v>1</v>
      </c>
      <c r="G37">
        <v>1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O37" s="153"/>
    </row>
    <row r="38" spans="1:15" ht="13.5">
      <c r="A38" s="153"/>
      <c r="B38" s="3" t="s">
        <v>244</v>
      </c>
      <c r="C38" s="4" t="s">
        <v>263</v>
      </c>
      <c r="D38">
        <v>2</v>
      </c>
      <c r="E38">
        <v>1</v>
      </c>
      <c r="F38">
        <v>0</v>
      </c>
      <c r="G38">
        <v>0</v>
      </c>
      <c r="H38">
        <v>0</v>
      </c>
      <c r="I38">
        <v>1</v>
      </c>
      <c r="J38">
        <v>0</v>
      </c>
      <c r="K38">
        <v>1</v>
      </c>
      <c r="L38">
        <v>1</v>
      </c>
      <c r="M38">
        <v>0</v>
      </c>
      <c r="O38" s="153"/>
    </row>
    <row r="39" spans="1:15" ht="13.5">
      <c r="A39" s="153"/>
      <c r="B39" s="3" t="s">
        <v>229</v>
      </c>
      <c r="C39" s="4" t="s">
        <v>60</v>
      </c>
      <c r="D39">
        <v>2</v>
      </c>
      <c r="E39">
        <v>2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  <c r="L39">
        <v>0</v>
      </c>
      <c r="M39">
        <v>0</v>
      </c>
      <c r="O39" s="153"/>
    </row>
    <row r="40" spans="1:15" ht="13.5">
      <c r="A40" s="153"/>
      <c r="B40" s="3" t="s">
        <v>229</v>
      </c>
      <c r="C40" s="4" t="s">
        <v>460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 s="153"/>
    </row>
    <row r="41" spans="1:15" ht="13.5">
      <c r="A41" s="153"/>
      <c r="B41" s="3" t="s">
        <v>245</v>
      </c>
      <c r="C41" s="4" t="s">
        <v>114</v>
      </c>
      <c r="D41">
        <v>2</v>
      </c>
      <c r="E41">
        <v>2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O41" s="153"/>
    </row>
    <row r="42" spans="1:15" ht="13.5">
      <c r="A42" s="153"/>
      <c r="B42" s="3" t="s">
        <v>20</v>
      </c>
      <c r="C42" s="4" t="s">
        <v>115</v>
      </c>
      <c r="D42">
        <v>2</v>
      </c>
      <c r="E42">
        <v>2</v>
      </c>
      <c r="F42">
        <v>0</v>
      </c>
      <c r="G42">
        <v>0</v>
      </c>
      <c r="H42">
        <v>0</v>
      </c>
      <c r="I42">
        <v>0</v>
      </c>
      <c r="J42">
        <v>2</v>
      </c>
      <c r="K42">
        <v>0</v>
      </c>
      <c r="L42">
        <v>0</v>
      </c>
      <c r="M42">
        <v>0</v>
      </c>
      <c r="O42" s="153"/>
    </row>
    <row r="43" spans="1:15" ht="13.5">
      <c r="A43" s="153"/>
      <c r="B43" s="3" t="s">
        <v>235</v>
      </c>
      <c r="C43" s="4" t="s">
        <v>277</v>
      </c>
      <c r="D43">
        <v>2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 s="153"/>
    </row>
    <row r="44" spans="1:15" ht="13.5">
      <c r="A44" s="153"/>
      <c r="B44" s="3"/>
      <c r="C44" s="4"/>
      <c r="O44" s="153"/>
    </row>
    <row r="45" spans="1:15" ht="13.5">
      <c r="A45" s="153"/>
      <c r="B45" s="3"/>
      <c r="C45" s="4" t="s">
        <v>62</v>
      </c>
      <c r="D45" s="1" t="s">
        <v>65</v>
      </c>
      <c r="E45" s="1" t="s">
        <v>66</v>
      </c>
      <c r="F45" s="1" t="s">
        <v>5</v>
      </c>
      <c r="G45" s="1" t="s">
        <v>7</v>
      </c>
      <c r="H45" s="1" t="s">
        <v>9</v>
      </c>
      <c r="I45" s="1" t="s">
        <v>13</v>
      </c>
      <c r="J45" s="1" t="s">
        <v>63</v>
      </c>
      <c r="K45" s="1" t="s">
        <v>64</v>
      </c>
      <c r="L45" s="1" t="s">
        <v>69</v>
      </c>
      <c r="M45" s="1"/>
      <c r="O45" s="153"/>
    </row>
    <row r="46" spans="1:15" ht="13.5">
      <c r="A46" s="153"/>
      <c r="B46" s="3"/>
      <c r="C46" s="4" t="s">
        <v>105</v>
      </c>
      <c r="D46">
        <v>5</v>
      </c>
      <c r="E46">
        <v>85</v>
      </c>
      <c r="F46">
        <v>20</v>
      </c>
      <c r="G46">
        <v>2</v>
      </c>
      <c r="H46">
        <v>1</v>
      </c>
      <c r="I46">
        <v>2</v>
      </c>
      <c r="J46">
        <v>0</v>
      </c>
      <c r="K46">
        <v>0</v>
      </c>
      <c r="L46">
        <v>0</v>
      </c>
      <c r="O46" s="153"/>
    </row>
    <row r="47" spans="1:15" ht="13.5">
      <c r="A47" s="153"/>
      <c r="B47" s="3"/>
      <c r="C47" s="4"/>
      <c r="O47" s="153"/>
    </row>
    <row r="48" spans="1:15" ht="9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</row>
    <row r="49" spans="1:15" ht="14.25" thickBot="1">
      <c r="A49" s="153"/>
      <c r="B49" t="s">
        <v>468</v>
      </c>
      <c r="O49" s="153"/>
    </row>
    <row r="50" spans="1:15" ht="24.75" customHeight="1">
      <c r="A50" s="153"/>
      <c r="C50" s="6"/>
      <c r="D50" s="7">
        <v>1</v>
      </c>
      <c r="E50" s="7">
        <v>2</v>
      </c>
      <c r="F50" s="7">
        <v>3</v>
      </c>
      <c r="G50" s="7">
        <v>4</v>
      </c>
      <c r="H50" s="82">
        <v>5</v>
      </c>
      <c r="I50" s="8" t="s">
        <v>0</v>
      </c>
      <c r="J50" s="2"/>
      <c r="K50" s="2"/>
      <c r="L50" s="2"/>
      <c r="O50" s="153"/>
    </row>
    <row r="51" spans="1:15" ht="24.75" customHeight="1">
      <c r="A51" s="153"/>
      <c r="C51" s="57" t="s">
        <v>469</v>
      </c>
      <c r="D51" s="9">
        <v>1</v>
      </c>
      <c r="E51" s="9">
        <v>0</v>
      </c>
      <c r="F51" s="9">
        <v>0</v>
      </c>
      <c r="G51" s="9">
        <v>0</v>
      </c>
      <c r="H51" s="9">
        <v>0</v>
      </c>
      <c r="I51" s="10">
        <v>1</v>
      </c>
      <c r="J51" s="2"/>
      <c r="K51" s="2"/>
      <c r="L51" s="2"/>
      <c r="O51" s="153"/>
    </row>
    <row r="52" spans="1:15" ht="24.75" customHeight="1" thickBot="1">
      <c r="A52" s="153"/>
      <c r="C52" s="58" t="s">
        <v>94</v>
      </c>
      <c r="D52" s="11">
        <v>0</v>
      </c>
      <c r="E52" s="11">
        <v>2</v>
      </c>
      <c r="F52" s="11">
        <v>0</v>
      </c>
      <c r="G52" s="11">
        <v>0</v>
      </c>
      <c r="H52" s="11" t="s">
        <v>292</v>
      </c>
      <c r="I52" s="12">
        <v>2</v>
      </c>
      <c r="J52" s="2"/>
      <c r="K52" s="2"/>
      <c r="L52" s="2"/>
      <c r="O52" s="153"/>
    </row>
    <row r="53" spans="1:15" ht="13.5">
      <c r="A53" s="153"/>
      <c r="O53" s="153"/>
    </row>
    <row r="54" spans="1:15" ht="13.5">
      <c r="A54" s="153"/>
      <c r="C54" t="s">
        <v>3</v>
      </c>
      <c r="D54" t="s">
        <v>334</v>
      </c>
      <c r="O54" s="153"/>
    </row>
    <row r="55" spans="1:15" ht="13.5">
      <c r="A55" s="153"/>
      <c r="C55" t="s">
        <v>2</v>
      </c>
      <c r="D55" t="s">
        <v>335</v>
      </c>
      <c r="O55" s="153"/>
    </row>
    <row r="56" spans="1:15" ht="13.5">
      <c r="A56" s="153"/>
      <c r="O56" s="153"/>
    </row>
    <row r="57" spans="1:15" ht="13.5">
      <c r="A57" s="153"/>
      <c r="C57" s="1" t="s">
        <v>4</v>
      </c>
      <c r="D57" s="1" t="s">
        <v>5</v>
      </c>
      <c r="E57" s="1" t="s">
        <v>6</v>
      </c>
      <c r="F57" s="1" t="s">
        <v>7</v>
      </c>
      <c r="G57" s="1" t="s">
        <v>8</v>
      </c>
      <c r="H57" s="1" t="s">
        <v>11</v>
      </c>
      <c r="I57" s="1" t="s">
        <v>9</v>
      </c>
      <c r="J57" s="1" t="s">
        <v>13</v>
      </c>
      <c r="K57" s="1" t="s">
        <v>10</v>
      </c>
      <c r="L57" s="1" t="s">
        <v>12</v>
      </c>
      <c r="M57" s="1" t="s">
        <v>348</v>
      </c>
      <c r="O57" s="153"/>
    </row>
    <row r="58" spans="1:15" ht="13.5">
      <c r="A58" s="153"/>
      <c r="B58" s="3" t="s">
        <v>19</v>
      </c>
      <c r="C58" s="4" t="s">
        <v>14</v>
      </c>
      <c r="D58">
        <v>2</v>
      </c>
      <c r="E58">
        <v>2</v>
      </c>
      <c r="F58">
        <v>0</v>
      </c>
      <c r="G58">
        <v>0</v>
      </c>
      <c r="H58">
        <v>0</v>
      </c>
      <c r="I58">
        <v>0</v>
      </c>
      <c r="J58">
        <v>1</v>
      </c>
      <c r="K58">
        <v>0</v>
      </c>
      <c r="L58">
        <v>0</v>
      </c>
      <c r="M58">
        <v>0</v>
      </c>
      <c r="O58" s="153"/>
    </row>
    <row r="59" spans="1:15" ht="13.5">
      <c r="A59" s="153"/>
      <c r="B59" s="3" t="s">
        <v>225</v>
      </c>
      <c r="C59" s="4" t="s">
        <v>472</v>
      </c>
      <c r="D59">
        <v>2</v>
      </c>
      <c r="E59">
        <v>2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O59" s="153"/>
    </row>
    <row r="60" spans="1:15" ht="13.5">
      <c r="A60" s="153"/>
      <c r="B60" s="3" t="s">
        <v>236</v>
      </c>
      <c r="C60" s="4" t="s">
        <v>110</v>
      </c>
      <c r="D60">
        <v>2</v>
      </c>
      <c r="E60">
        <v>2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O60" s="153"/>
    </row>
    <row r="61" spans="1:15" ht="13.5">
      <c r="A61" s="153"/>
      <c r="B61" s="3" t="s">
        <v>232</v>
      </c>
      <c r="C61" s="4" t="s">
        <v>16</v>
      </c>
      <c r="D61">
        <v>2</v>
      </c>
      <c r="E61">
        <v>2</v>
      </c>
      <c r="F61">
        <v>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O61" s="153"/>
    </row>
    <row r="62" spans="1:15" ht="13.5">
      <c r="A62" s="153"/>
      <c r="B62" s="3" t="s">
        <v>244</v>
      </c>
      <c r="C62" s="4" t="s">
        <v>263</v>
      </c>
      <c r="D62">
        <v>2</v>
      </c>
      <c r="E62">
        <v>2</v>
      </c>
      <c r="F62">
        <v>2</v>
      </c>
      <c r="G62">
        <v>0</v>
      </c>
      <c r="H62">
        <v>1</v>
      </c>
      <c r="I62">
        <v>0</v>
      </c>
      <c r="J62">
        <v>0</v>
      </c>
      <c r="K62">
        <v>1</v>
      </c>
      <c r="L62">
        <v>0</v>
      </c>
      <c r="M62">
        <v>0</v>
      </c>
      <c r="O62" s="153"/>
    </row>
    <row r="63" spans="1:15" ht="13.5">
      <c r="A63" s="153"/>
      <c r="B63" s="3" t="s">
        <v>229</v>
      </c>
      <c r="C63" s="4" t="s">
        <v>60</v>
      </c>
      <c r="D63">
        <v>2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O63" s="153"/>
    </row>
    <row r="64" spans="1:15" ht="13.5">
      <c r="A64" s="153"/>
      <c r="B64" s="3" t="s">
        <v>245</v>
      </c>
      <c r="C64" s="4" t="s">
        <v>114</v>
      </c>
      <c r="D64">
        <v>2</v>
      </c>
      <c r="E64">
        <v>2</v>
      </c>
      <c r="F64">
        <v>1</v>
      </c>
      <c r="G64">
        <v>2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O64" s="153"/>
    </row>
    <row r="65" spans="1:15" ht="13.5">
      <c r="A65" s="153"/>
      <c r="B65" s="3" t="s">
        <v>20</v>
      </c>
      <c r="C65" s="4" t="s">
        <v>115</v>
      </c>
      <c r="D65">
        <v>1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O65" s="153"/>
    </row>
    <row r="66" spans="1:15" ht="13.5">
      <c r="A66" s="153"/>
      <c r="B66" s="3" t="s">
        <v>235</v>
      </c>
      <c r="C66" s="4" t="s">
        <v>277</v>
      </c>
      <c r="D66">
        <v>1</v>
      </c>
      <c r="E66">
        <v>1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O66" s="153"/>
    </row>
    <row r="67" spans="1:15" ht="13.5">
      <c r="A67" s="153"/>
      <c r="B67" s="3"/>
      <c r="C67" s="4"/>
      <c r="O67" s="153"/>
    </row>
    <row r="68" spans="1:15" ht="13.5">
      <c r="A68" s="153"/>
      <c r="B68" s="3"/>
      <c r="C68" s="4" t="s">
        <v>62</v>
      </c>
      <c r="D68" s="1" t="s">
        <v>65</v>
      </c>
      <c r="E68" s="1" t="s">
        <v>66</v>
      </c>
      <c r="F68" s="1" t="s">
        <v>5</v>
      </c>
      <c r="G68" s="1" t="s">
        <v>7</v>
      </c>
      <c r="H68" s="1" t="s">
        <v>9</v>
      </c>
      <c r="I68" s="1" t="s">
        <v>13</v>
      </c>
      <c r="J68" s="1" t="s">
        <v>63</v>
      </c>
      <c r="K68" s="1" t="s">
        <v>64</v>
      </c>
      <c r="L68" s="1" t="s">
        <v>69</v>
      </c>
      <c r="M68" s="1"/>
      <c r="O68" s="153"/>
    </row>
    <row r="69" spans="1:15" ht="13.5">
      <c r="A69" s="153"/>
      <c r="B69" s="3"/>
      <c r="C69" s="4" t="s">
        <v>220</v>
      </c>
      <c r="D69">
        <v>5</v>
      </c>
      <c r="E69">
        <v>49</v>
      </c>
      <c r="F69">
        <v>20</v>
      </c>
      <c r="G69">
        <v>2</v>
      </c>
      <c r="H69">
        <v>5</v>
      </c>
      <c r="I69">
        <v>2</v>
      </c>
      <c r="J69">
        <v>1</v>
      </c>
      <c r="K69">
        <v>1</v>
      </c>
      <c r="L69">
        <v>0</v>
      </c>
      <c r="O69" s="153"/>
    </row>
    <row r="70" spans="1:15" ht="13.5">
      <c r="A70" s="153"/>
      <c r="B70" s="3"/>
      <c r="C70" s="4"/>
      <c r="O70" s="153"/>
    </row>
    <row r="71" spans="1:15" ht="9" customHeight="1">
      <c r="A71" s="153"/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</row>
    <row r="72" spans="1:15" ht="14.25" thickBot="1">
      <c r="A72" s="153"/>
      <c r="B72" t="s">
        <v>470</v>
      </c>
      <c r="O72" s="153"/>
    </row>
    <row r="73" spans="1:15" ht="24.75" customHeight="1">
      <c r="A73" s="153"/>
      <c r="C73" s="6"/>
      <c r="D73" s="7">
        <v>1</v>
      </c>
      <c r="E73" s="7">
        <v>2</v>
      </c>
      <c r="F73" s="7">
        <v>3</v>
      </c>
      <c r="G73" s="7">
        <v>4</v>
      </c>
      <c r="H73" s="82">
        <v>5</v>
      </c>
      <c r="I73" s="8" t="s">
        <v>0</v>
      </c>
      <c r="J73" s="2"/>
      <c r="K73" s="2"/>
      <c r="L73" s="2"/>
      <c r="O73" s="153"/>
    </row>
    <row r="74" spans="1:15" ht="24.75" customHeight="1">
      <c r="A74" s="153"/>
      <c r="C74" s="57" t="s">
        <v>94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10">
        <v>0</v>
      </c>
      <c r="J74" s="2"/>
      <c r="K74" s="2"/>
      <c r="L74" s="2"/>
      <c r="O74" s="153"/>
    </row>
    <row r="75" spans="1:15" ht="24.75" customHeight="1" thickBot="1">
      <c r="A75" s="153"/>
      <c r="C75" s="58" t="s">
        <v>471</v>
      </c>
      <c r="D75" s="11">
        <v>1</v>
      </c>
      <c r="E75" s="11">
        <v>0</v>
      </c>
      <c r="F75" s="11">
        <v>1</v>
      </c>
      <c r="G75" s="11">
        <v>0</v>
      </c>
      <c r="H75" s="11" t="s">
        <v>292</v>
      </c>
      <c r="I75" s="12">
        <v>2</v>
      </c>
      <c r="J75" s="2"/>
      <c r="K75" s="2"/>
      <c r="L75" s="2"/>
      <c r="O75" s="153"/>
    </row>
    <row r="76" spans="1:15" ht="13.5">
      <c r="A76" s="153"/>
      <c r="O76" s="153"/>
    </row>
    <row r="77" spans="1:15" ht="13.5">
      <c r="A77" s="153"/>
      <c r="C77" t="s">
        <v>3</v>
      </c>
      <c r="D77" t="s">
        <v>106</v>
      </c>
      <c r="O77" s="153"/>
    </row>
    <row r="78" spans="1:15" ht="13.5">
      <c r="A78" s="153"/>
      <c r="O78" s="153"/>
    </row>
    <row r="79" spans="1:15" ht="13.5">
      <c r="A79" s="153"/>
      <c r="C79" s="1" t="s">
        <v>4</v>
      </c>
      <c r="D79" s="1" t="s">
        <v>5</v>
      </c>
      <c r="E79" s="1" t="s">
        <v>6</v>
      </c>
      <c r="F79" s="1" t="s">
        <v>7</v>
      </c>
      <c r="G79" s="1" t="s">
        <v>8</v>
      </c>
      <c r="H79" s="1" t="s">
        <v>11</v>
      </c>
      <c r="I79" s="1" t="s">
        <v>9</v>
      </c>
      <c r="J79" s="1" t="s">
        <v>13</v>
      </c>
      <c r="K79" s="1" t="s">
        <v>10</v>
      </c>
      <c r="L79" s="1" t="s">
        <v>12</v>
      </c>
      <c r="M79" s="1" t="s">
        <v>348</v>
      </c>
      <c r="O79" s="153"/>
    </row>
    <row r="80" spans="1:15" ht="13.5">
      <c r="A80" s="153"/>
      <c r="B80" s="3" t="s">
        <v>19</v>
      </c>
      <c r="C80" s="4" t="s">
        <v>14</v>
      </c>
      <c r="D80">
        <v>2</v>
      </c>
      <c r="E80">
        <v>2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0</v>
      </c>
      <c r="M80">
        <v>0</v>
      </c>
      <c r="O80" s="153"/>
    </row>
    <row r="81" spans="1:15" ht="13.5">
      <c r="A81" s="153"/>
      <c r="B81" s="3" t="s">
        <v>245</v>
      </c>
      <c r="C81" s="4" t="s">
        <v>194</v>
      </c>
      <c r="D81">
        <v>2</v>
      </c>
      <c r="E81">
        <v>2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O81" s="153"/>
    </row>
    <row r="82" spans="1:15" ht="13.5">
      <c r="A82" s="153"/>
      <c r="B82" s="3" t="s">
        <v>232</v>
      </c>
      <c r="C82" s="4" t="s">
        <v>110</v>
      </c>
      <c r="D82">
        <v>2</v>
      </c>
      <c r="E82">
        <v>1</v>
      </c>
      <c r="F82">
        <v>0</v>
      </c>
      <c r="G82">
        <v>0</v>
      </c>
      <c r="H82">
        <v>0</v>
      </c>
      <c r="I82">
        <v>1</v>
      </c>
      <c r="J82">
        <v>0</v>
      </c>
      <c r="K82">
        <v>0</v>
      </c>
      <c r="L82">
        <v>0</v>
      </c>
      <c r="M82">
        <v>0</v>
      </c>
      <c r="O82" s="153"/>
    </row>
    <row r="83" spans="1:15" ht="13.5">
      <c r="A83" s="153"/>
      <c r="B83" s="3" t="s">
        <v>243</v>
      </c>
      <c r="C83" s="4" t="s">
        <v>16</v>
      </c>
      <c r="D83">
        <v>2</v>
      </c>
      <c r="E83">
        <v>2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O83" s="153"/>
    </row>
    <row r="84" spans="1:15" ht="13.5">
      <c r="A84" s="153"/>
      <c r="B84" s="3" t="s">
        <v>244</v>
      </c>
      <c r="C84" s="4" t="s">
        <v>263</v>
      </c>
      <c r="D84">
        <v>2</v>
      </c>
      <c r="E84">
        <v>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2</v>
      </c>
      <c r="M84">
        <v>0</v>
      </c>
      <c r="O84" s="153"/>
    </row>
    <row r="85" spans="1:15" ht="13.5">
      <c r="A85" s="153"/>
      <c r="B85" s="3" t="s">
        <v>225</v>
      </c>
      <c r="C85" s="4" t="s">
        <v>473</v>
      </c>
      <c r="D85">
        <v>1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O85" s="153"/>
    </row>
    <row r="86" spans="1:15" ht="13.5">
      <c r="A86" s="153"/>
      <c r="B86" s="47" t="s">
        <v>294</v>
      </c>
      <c r="C86" s="4" t="s">
        <v>460</v>
      </c>
      <c r="D86">
        <v>1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O86" s="153"/>
    </row>
    <row r="87" spans="1:15" ht="13.5">
      <c r="A87" s="153"/>
      <c r="B87" s="3" t="s">
        <v>229</v>
      </c>
      <c r="C87" s="4" t="s">
        <v>281</v>
      </c>
      <c r="D87">
        <v>2</v>
      </c>
      <c r="E87">
        <v>2</v>
      </c>
      <c r="F87">
        <v>0</v>
      </c>
      <c r="G87">
        <v>0</v>
      </c>
      <c r="H87">
        <v>0</v>
      </c>
      <c r="I87">
        <v>0</v>
      </c>
      <c r="J87">
        <v>1</v>
      </c>
      <c r="K87">
        <v>0</v>
      </c>
      <c r="L87">
        <v>0</v>
      </c>
      <c r="M87">
        <v>0</v>
      </c>
      <c r="O87" s="153"/>
    </row>
    <row r="88" spans="1:15" ht="13.5">
      <c r="A88" s="153"/>
      <c r="B88" s="3" t="s">
        <v>20</v>
      </c>
      <c r="C88" s="4" t="s">
        <v>115</v>
      </c>
      <c r="D88">
        <v>1</v>
      </c>
      <c r="E88">
        <v>1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1</v>
      </c>
      <c r="M88">
        <v>0</v>
      </c>
      <c r="O88" s="153"/>
    </row>
    <row r="89" spans="1:15" ht="13.5">
      <c r="A89" s="153"/>
      <c r="B89" s="3" t="s">
        <v>235</v>
      </c>
      <c r="C89" s="4" t="s">
        <v>277</v>
      </c>
      <c r="D89">
        <v>1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O89" s="153"/>
    </row>
    <row r="90" spans="1:15" ht="13.5">
      <c r="A90" s="153"/>
      <c r="B90" s="3"/>
      <c r="C90" s="4"/>
      <c r="O90" s="153"/>
    </row>
    <row r="91" spans="1:15" ht="13.5">
      <c r="A91" s="153"/>
      <c r="B91" s="3"/>
      <c r="C91" s="4" t="s">
        <v>62</v>
      </c>
      <c r="D91" s="1" t="s">
        <v>65</v>
      </c>
      <c r="E91" s="1" t="s">
        <v>66</v>
      </c>
      <c r="F91" s="1" t="s">
        <v>5</v>
      </c>
      <c r="G91" s="1" t="s">
        <v>7</v>
      </c>
      <c r="H91" s="1" t="s">
        <v>9</v>
      </c>
      <c r="I91" s="1" t="s">
        <v>13</v>
      </c>
      <c r="J91" s="1" t="s">
        <v>63</v>
      </c>
      <c r="K91" s="1" t="s">
        <v>64</v>
      </c>
      <c r="L91" s="1" t="s">
        <v>69</v>
      </c>
      <c r="M91" s="1"/>
      <c r="O91" s="153"/>
    </row>
    <row r="92" spans="1:15" ht="13.5">
      <c r="A92" s="153"/>
      <c r="B92" s="3"/>
      <c r="C92" s="4" t="s">
        <v>152</v>
      </c>
      <c r="D92">
        <v>4</v>
      </c>
      <c r="E92">
        <v>77</v>
      </c>
      <c r="F92">
        <v>20</v>
      </c>
      <c r="G92">
        <v>4</v>
      </c>
      <c r="H92">
        <v>2</v>
      </c>
      <c r="I92">
        <v>0</v>
      </c>
      <c r="J92">
        <v>2</v>
      </c>
      <c r="K92">
        <v>0</v>
      </c>
      <c r="L92">
        <v>0</v>
      </c>
      <c r="O92" s="153"/>
    </row>
    <row r="93" spans="1:15" ht="13.5">
      <c r="A93" s="153"/>
      <c r="B93" s="3"/>
      <c r="C93" s="4"/>
      <c r="O93" s="153"/>
    </row>
    <row r="94" spans="1:15" ht="9" customHeight="1" thickBot="1">
      <c r="A94" s="153"/>
      <c r="B94" s="153"/>
      <c r="C94" s="153"/>
      <c r="D94" s="153"/>
      <c r="E94" s="153"/>
      <c r="F94" s="153"/>
      <c r="G94" s="153"/>
      <c r="H94" s="153"/>
      <c r="I94" s="153"/>
      <c r="J94" s="153"/>
      <c r="K94" s="153"/>
      <c r="L94" s="153"/>
      <c r="M94" s="153"/>
      <c r="N94" s="153"/>
      <c r="O94" s="153"/>
    </row>
    <row r="95" spans="2:23" ht="14.25" thickBot="1">
      <c r="B95" t="s">
        <v>221</v>
      </c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150" t="s">
        <v>509</v>
      </c>
      <c r="V95" s="151"/>
      <c r="W95" s="152"/>
    </row>
    <row r="96" spans="2:23" ht="13.5">
      <c r="B96" s="59" t="s">
        <v>28</v>
      </c>
      <c r="C96" s="14" t="s">
        <v>50</v>
      </c>
      <c r="D96" s="14" t="s">
        <v>72</v>
      </c>
      <c r="E96" s="14" t="s">
        <v>5</v>
      </c>
      <c r="F96" s="14" t="s">
        <v>6</v>
      </c>
      <c r="G96" s="14" t="s">
        <v>7</v>
      </c>
      <c r="H96" s="14" t="s">
        <v>8</v>
      </c>
      <c r="I96" s="14" t="s">
        <v>11</v>
      </c>
      <c r="J96" s="14" t="s">
        <v>9</v>
      </c>
      <c r="K96" s="14" t="s">
        <v>13</v>
      </c>
      <c r="L96" s="14" t="s">
        <v>10</v>
      </c>
      <c r="M96" s="28" t="s">
        <v>12</v>
      </c>
      <c r="N96" s="14" t="s">
        <v>348</v>
      </c>
      <c r="O96" s="23"/>
      <c r="P96" s="23"/>
      <c r="Q96" s="14" t="s">
        <v>51</v>
      </c>
      <c r="R96" s="14" t="s">
        <v>1</v>
      </c>
      <c r="S96" s="14" t="s">
        <v>52</v>
      </c>
      <c r="T96" s="15" t="s">
        <v>53</v>
      </c>
      <c r="U96" s="140" t="s">
        <v>6</v>
      </c>
      <c r="V96" s="28" t="s">
        <v>7</v>
      </c>
      <c r="W96" s="29" t="s">
        <v>51</v>
      </c>
    </row>
    <row r="97" spans="2:23" ht="13.5">
      <c r="B97" s="16">
        <v>1</v>
      </c>
      <c r="C97" s="17" t="s">
        <v>29</v>
      </c>
      <c r="D97" s="18">
        <v>0</v>
      </c>
      <c r="E97" s="18">
        <v>0</v>
      </c>
      <c r="F97" s="18">
        <v>0</v>
      </c>
      <c r="G97" s="18">
        <v>0</v>
      </c>
      <c r="H97" s="18">
        <v>0</v>
      </c>
      <c r="I97" s="18">
        <v>0</v>
      </c>
      <c r="J97" s="18">
        <v>0</v>
      </c>
      <c r="K97" s="18">
        <v>0</v>
      </c>
      <c r="L97" s="18">
        <v>0</v>
      </c>
      <c r="M97" s="18">
        <v>0</v>
      </c>
      <c r="N97" s="18">
        <v>0</v>
      </c>
      <c r="O97" s="20"/>
      <c r="P97" s="20"/>
      <c r="Q97" s="19">
        <v>0</v>
      </c>
      <c r="R97" s="18">
        <v>0</v>
      </c>
      <c r="S97" s="18">
        <v>0</v>
      </c>
      <c r="T97" s="24">
        <v>0</v>
      </c>
      <c r="U97" s="16">
        <v>0</v>
      </c>
      <c r="V97" s="18">
        <v>0</v>
      </c>
      <c r="W97" s="30">
        <v>0</v>
      </c>
    </row>
    <row r="98" spans="2:23" ht="13.5">
      <c r="B98" s="16">
        <v>2</v>
      </c>
      <c r="C98" s="17" t="s">
        <v>30</v>
      </c>
      <c r="D98" s="18">
        <v>4</v>
      </c>
      <c r="E98" s="18">
        <f>D18+D42+D65+D88</f>
        <v>6</v>
      </c>
      <c r="F98" s="18">
        <f aca="true" t="shared" si="0" ref="F98:N98">E18+E42+E65+E88</f>
        <v>6</v>
      </c>
      <c r="G98" s="18">
        <f t="shared" si="0"/>
        <v>1</v>
      </c>
      <c r="H98" s="18">
        <f t="shared" si="0"/>
        <v>1</v>
      </c>
      <c r="I98" s="18">
        <f t="shared" si="0"/>
        <v>1</v>
      </c>
      <c r="J98" s="18">
        <f t="shared" si="0"/>
        <v>0</v>
      </c>
      <c r="K98" s="18">
        <f t="shared" si="0"/>
        <v>2</v>
      </c>
      <c r="L98" s="18">
        <f t="shared" si="0"/>
        <v>1</v>
      </c>
      <c r="M98" s="18">
        <f t="shared" si="0"/>
        <v>1</v>
      </c>
      <c r="N98" s="18">
        <f t="shared" si="0"/>
        <v>0</v>
      </c>
      <c r="O98" s="20"/>
      <c r="P98" s="20"/>
      <c r="Q98" s="19">
        <f aca="true" t="shared" si="1" ref="Q98:Q114">G98/F98</f>
        <v>0.16666666666666666</v>
      </c>
      <c r="R98" s="18">
        <v>0</v>
      </c>
      <c r="S98" s="18">
        <v>0</v>
      </c>
      <c r="T98" s="24">
        <v>0</v>
      </c>
      <c r="U98" s="16">
        <v>1</v>
      </c>
      <c r="V98" s="18">
        <v>1</v>
      </c>
      <c r="W98" s="30">
        <f aca="true" t="shared" si="2" ref="W98:W114">V98/U98</f>
        <v>1</v>
      </c>
    </row>
    <row r="99" spans="2:23" ht="13.5">
      <c r="B99" s="16">
        <v>3</v>
      </c>
      <c r="C99" s="17" t="s">
        <v>45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  <c r="K99" s="18">
        <v>0</v>
      </c>
      <c r="L99" s="18">
        <v>0</v>
      </c>
      <c r="M99" s="18">
        <v>0</v>
      </c>
      <c r="N99" s="18">
        <v>0</v>
      </c>
      <c r="O99" s="20"/>
      <c r="P99" s="20"/>
      <c r="Q99" s="19">
        <v>0</v>
      </c>
      <c r="R99" s="18">
        <v>0</v>
      </c>
      <c r="S99" s="18">
        <v>0</v>
      </c>
      <c r="T99" s="24">
        <v>0</v>
      </c>
      <c r="U99" s="16">
        <v>0</v>
      </c>
      <c r="V99" s="18">
        <v>0</v>
      </c>
      <c r="W99" s="30">
        <v>0</v>
      </c>
    </row>
    <row r="100" spans="2:23" ht="13.5">
      <c r="B100" s="16">
        <v>4</v>
      </c>
      <c r="C100" s="17" t="s">
        <v>31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  <c r="K100" s="18">
        <v>0</v>
      </c>
      <c r="L100" s="18">
        <v>0</v>
      </c>
      <c r="M100" s="18">
        <v>0</v>
      </c>
      <c r="N100" s="18">
        <v>0</v>
      </c>
      <c r="O100" s="20"/>
      <c r="P100" s="20"/>
      <c r="Q100" s="19">
        <v>0</v>
      </c>
      <c r="R100" s="18">
        <v>0</v>
      </c>
      <c r="S100" s="18">
        <v>0</v>
      </c>
      <c r="T100" s="24">
        <v>0</v>
      </c>
      <c r="U100" s="16">
        <v>0</v>
      </c>
      <c r="V100" s="18">
        <v>0</v>
      </c>
      <c r="W100" s="30">
        <v>0</v>
      </c>
    </row>
    <row r="101" spans="2:23" ht="13.5">
      <c r="B101" s="16">
        <v>5</v>
      </c>
      <c r="C101" s="17" t="s">
        <v>46</v>
      </c>
      <c r="D101" s="18">
        <v>0</v>
      </c>
      <c r="E101" s="18">
        <v>0</v>
      </c>
      <c r="F101" s="18">
        <v>0</v>
      </c>
      <c r="G101" s="18">
        <v>0</v>
      </c>
      <c r="H101" s="18">
        <v>0</v>
      </c>
      <c r="I101" s="18">
        <v>0</v>
      </c>
      <c r="J101" s="18">
        <v>0</v>
      </c>
      <c r="K101" s="18">
        <v>0</v>
      </c>
      <c r="L101" s="18">
        <v>0</v>
      </c>
      <c r="M101" s="18">
        <v>0</v>
      </c>
      <c r="N101" s="18">
        <v>0</v>
      </c>
      <c r="O101" s="20"/>
      <c r="P101" s="20"/>
      <c r="Q101" s="19">
        <v>0</v>
      </c>
      <c r="R101" s="18">
        <v>0</v>
      </c>
      <c r="S101" s="18">
        <v>0</v>
      </c>
      <c r="T101" s="24">
        <v>0</v>
      </c>
      <c r="U101" s="16">
        <v>0</v>
      </c>
      <c r="V101" s="18">
        <v>0</v>
      </c>
      <c r="W101" s="30">
        <v>0</v>
      </c>
    </row>
    <row r="102" spans="2:23" ht="13.5">
      <c r="B102" s="16">
        <v>6</v>
      </c>
      <c r="C102" s="17" t="s">
        <v>32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18">
        <v>0</v>
      </c>
      <c r="O102" s="20"/>
      <c r="P102" s="20"/>
      <c r="Q102" s="19">
        <v>0</v>
      </c>
      <c r="R102" s="18">
        <v>0</v>
      </c>
      <c r="S102" s="18">
        <v>0</v>
      </c>
      <c r="T102" s="24">
        <v>0</v>
      </c>
      <c r="U102" s="16">
        <v>0</v>
      </c>
      <c r="V102" s="18">
        <v>0</v>
      </c>
      <c r="W102" s="30">
        <v>0</v>
      </c>
    </row>
    <row r="103" spans="2:23" ht="13.5">
      <c r="B103" s="16">
        <v>7</v>
      </c>
      <c r="C103" s="17" t="s">
        <v>33</v>
      </c>
      <c r="D103" s="18">
        <v>1</v>
      </c>
      <c r="E103" s="18">
        <f>D16</f>
        <v>2</v>
      </c>
      <c r="F103" s="18">
        <f aca="true" t="shared" si="3" ref="F103:N103">E16</f>
        <v>2</v>
      </c>
      <c r="G103" s="18">
        <f t="shared" si="3"/>
        <v>2</v>
      </c>
      <c r="H103" s="18">
        <f t="shared" si="3"/>
        <v>2</v>
      </c>
      <c r="I103" s="18">
        <f t="shared" si="3"/>
        <v>1</v>
      </c>
      <c r="J103" s="18">
        <f t="shared" si="3"/>
        <v>0</v>
      </c>
      <c r="K103" s="18">
        <f t="shared" si="3"/>
        <v>0</v>
      </c>
      <c r="L103" s="18">
        <f t="shared" si="3"/>
        <v>0</v>
      </c>
      <c r="M103" s="18">
        <f t="shared" si="3"/>
        <v>0</v>
      </c>
      <c r="N103" s="18">
        <f t="shared" si="3"/>
        <v>0</v>
      </c>
      <c r="O103" s="20"/>
      <c r="P103" s="20"/>
      <c r="Q103" s="19">
        <f t="shared" si="1"/>
        <v>1</v>
      </c>
      <c r="R103" s="18">
        <v>0</v>
      </c>
      <c r="S103" s="18">
        <v>0</v>
      </c>
      <c r="T103" s="24">
        <v>1</v>
      </c>
      <c r="U103" s="16">
        <v>1</v>
      </c>
      <c r="V103" s="18">
        <v>1</v>
      </c>
      <c r="W103" s="30">
        <f t="shared" si="2"/>
        <v>1</v>
      </c>
    </row>
    <row r="104" spans="2:23" ht="13.5">
      <c r="B104" s="16">
        <v>8</v>
      </c>
      <c r="C104" s="17" t="s">
        <v>48</v>
      </c>
      <c r="D104" s="18">
        <v>3</v>
      </c>
      <c r="E104" s="18">
        <f>D38+D62+D84</f>
        <v>6</v>
      </c>
      <c r="F104" s="18">
        <f aca="true" t="shared" si="4" ref="F104:N104">E38+E62+E84</f>
        <v>5</v>
      </c>
      <c r="G104" s="18">
        <f t="shared" si="4"/>
        <v>2</v>
      </c>
      <c r="H104" s="18">
        <f t="shared" si="4"/>
        <v>0</v>
      </c>
      <c r="I104" s="18">
        <f t="shared" si="4"/>
        <v>1</v>
      </c>
      <c r="J104" s="18">
        <f t="shared" si="4"/>
        <v>1</v>
      </c>
      <c r="K104" s="18">
        <f t="shared" si="4"/>
        <v>0</v>
      </c>
      <c r="L104" s="18">
        <f t="shared" si="4"/>
        <v>2</v>
      </c>
      <c r="M104" s="18">
        <f t="shared" si="4"/>
        <v>3</v>
      </c>
      <c r="N104" s="18">
        <f t="shared" si="4"/>
        <v>0</v>
      </c>
      <c r="O104" s="20"/>
      <c r="P104" s="20"/>
      <c r="Q104" s="19">
        <f t="shared" si="1"/>
        <v>0.4</v>
      </c>
      <c r="R104" s="18">
        <v>0</v>
      </c>
      <c r="S104" s="18">
        <v>0</v>
      </c>
      <c r="T104" s="24">
        <v>0</v>
      </c>
      <c r="U104" s="16">
        <v>0</v>
      </c>
      <c r="V104" s="18">
        <v>0</v>
      </c>
      <c r="W104" s="30">
        <v>0</v>
      </c>
    </row>
    <row r="105" spans="2:23" ht="13.5">
      <c r="B105" s="16">
        <v>9</v>
      </c>
      <c r="C105" s="17" t="s">
        <v>43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20"/>
      <c r="P105" s="20"/>
      <c r="Q105" s="19">
        <v>0</v>
      </c>
      <c r="R105" s="18">
        <v>0</v>
      </c>
      <c r="S105" s="18">
        <v>0</v>
      </c>
      <c r="T105" s="24">
        <v>0</v>
      </c>
      <c r="U105" s="16">
        <v>0</v>
      </c>
      <c r="V105" s="18">
        <v>0</v>
      </c>
      <c r="W105" s="30">
        <v>0</v>
      </c>
    </row>
    <row r="106" spans="2:23" ht="13.5">
      <c r="B106" s="16">
        <v>10</v>
      </c>
      <c r="C106" s="17" t="s">
        <v>34</v>
      </c>
      <c r="D106" s="18">
        <v>3</v>
      </c>
      <c r="E106" s="18">
        <f>D35+D60+D82</f>
        <v>6</v>
      </c>
      <c r="F106" s="18">
        <f aca="true" t="shared" si="5" ref="F106:N106">E35+E60+E82</f>
        <v>4</v>
      </c>
      <c r="G106" s="18">
        <f t="shared" si="5"/>
        <v>1</v>
      </c>
      <c r="H106" s="18">
        <f t="shared" si="5"/>
        <v>1</v>
      </c>
      <c r="I106" s="18">
        <f t="shared" si="5"/>
        <v>1</v>
      </c>
      <c r="J106" s="18">
        <f t="shared" si="5"/>
        <v>2</v>
      </c>
      <c r="K106" s="18">
        <f t="shared" si="5"/>
        <v>0</v>
      </c>
      <c r="L106" s="18">
        <f t="shared" si="5"/>
        <v>1</v>
      </c>
      <c r="M106" s="18">
        <f t="shared" si="5"/>
        <v>1</v>
      </c>
      <c r="N106" s="18">
        <f t="shared" si="5"/>
        <v>0</v>
      </c>
      <c r="O106" s="20"/>
      <c r="P106" s="20"/>
      <c r="Q106" s="19">
        <f t="shared" si="1"/>
        <v>0.25</v>
      </c>
      <c r="R106" s="18">
        <v>0</v>
      </c>
      <c r="S106" s="18">
        <v>0</v>
      </c>
      <c r="T106" s="24">
        <v>0</v>
      </c>
      <c r="U106" s="16">
        <v>1</v>
      </c>
      <c r="V106" s="18">
        <v>1</v>
      </c>
      <c r="W106" s="30">
        <f t="shared" si="2"/>
        <v>1</v>
      </c>
    </row>
    <row r="107" spans="2:23" ht="13.5">
      <c r="B107" s="16">
        <v>11</v>
      </c>
      <c r="C107" s="17" t="s">
        <v>35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20"/>
      <c r="P107" s="20"/>
      <c r="Q107" s="19">
        <v>0</v>
      </c>
      <c r="R107" s="18">
        <v>0</v>
      </c>
      <c r="S107" s="18">
        <v>0</v>
      </c>
      <c r="T107" s="24">
        <v>0</v>
      </c>
      <c r="U107" s="16">
        <v>0</v>
      </c>
      <c r="V107" s="18">
        <v>0</v>
      </c>
      <c r="W107" s="30">
        <v>0</v>
      </c>
    </row>
    <row r="108" spans="2:23" ht="13.5">
      <c r="B108" s="16">
        <v>12</v>
      </c>
      <c r="C108" s="17" t="s">
        <v>36</v>
      </c>
      <c r="D108" s="18">
        <v>4</v>
      </c>
      <c r="E108" s="18">
        <f>D19+D43+D66+D89</f>
        <v>6</v>
      </c>
      <c r="F108" s="18">
        <f aca="true" t="shared" si="6" ref="F108:N108">E19+E43+E66+E89</f>
        <v>6</v>
      </c>
      <c r="G108" s="18">
        <f t="shared" si="6"/>
        <v>1</v>
      </c>
      <c r="H108" s="18">
        <f t="shared" si="6"/>
        <v>0</v>
      </c>
      <c r="I108" s="18">
        <f t="shared" si="6"/>
        <v>1</v>
      </c>
      <c r="J108" s="18">
        <f t="shared" si="6"/>
        <v>0</v>
      </c>
      <c r="K108" s="18">
        <f t="shared" si="6"/>
        <v>0</v>
      </c>
      <c r="L108" s="18">
        <f t="shared" si="6"/>
        <v>1</v>
      </c>
      <c r="M108" s="18">
        <f t="shared" si="6"/>
        <v>0</v>
      </c>
      <c r="N108" s="18">
        <f t="shared" si="6"/>
        <v>0</v>
      </c>
      <c r="O108" s="20"/>
      <c r="P108" s="20"/>
      <c r="Q108" s="19">
        <f t="shared" si="1"/>
        <v>0.16666666666666666</v>
      </c>
      <c r="R108" s="18">
        <v>0</v>
      </c>
      <c r="S108" s="18">
        <v>0</v>
      </c>
      <c r="T108" s="24">
        <v>0</v>
      </c>
      <c r="U108" s="16">
        <v>1</v>
      </c>
      <c r="V108" s="18">
        <v>0</v>
      </c>
      <c r="W108" s="30">
        <f t="shared" si="2"/>
        <v>0</v>
      </c>
    </row>
    <row r="109" spans="2:23" ht="13.5">
      <c r="B109" s="16">
        <v>13</v>
      </c>
      <c r="C109" s="17" t="s">
        <v>37</v>
      </c>
      <c r="D109" s="18">
        <v>4</v>
      </c>
      <c r="E109" s="18">
        <f>D13+D36+D59+D85</f>
        <v>7</v>
      </c>
      <c r="F109" s="18">
        <f aca="true" t="shared" si="7" ref="F109:N109">E13+E36+E59+E85</f>
        <v>6</v>
      </c>
      <c r="G109" s="18">
        <f t="shared" si="7"/>
        <v>1</v>
      </c>
      <c r="H109" s="18">
        <f t="shared" si="7"/>
        <v>0</v>
      </c>
      <c r="I109" s="18">
        <f t="shared" si="7"/>
        <v>3</v>
      </c>
      <c r="J109" s="18">
        <f t="shared" si="7"/>
        <v>1</v>
      </c>
      <c r="K109" s="18">
        <f t="shared" si="7"/>
        <v>0</v>
      </c>
      <c r="L109" s="18">
        <f t="shared" si="7"/>
        <v>3</v>
      </c>
      <c r="M109" s="18">
        <f t="shared" si="7"/>
        <v>0</v>
      </c>
      <c r="N109" s="18">
        <f t="shared" si="7"/>
        <v>0</v>
      </c>
      <c r="O109" s="20"/>
      <c r="P109" s="20"/>
      <c r="Q109" s="19">
        <f t="shared" si="1"/>
        <v>0.16666666666666666</v>
      </c>
      <c r="R109" s="18">
        <v>0</v>
      </c>
      <c r="S109" s="18">
        <v>0</v>
      </c>
      <c r="T109" s="24">
        <v>0</v>
      </c>
      <c r="U109" s="16">
        <v>1</v>
      </c>
      <c r="V109" s="18">
        <v>0</v>
      </c>
      <c r="W109" s="30">
        <f t="shared" si="2"/>
        <v>0</v>
      </c>
    </row>
    <row r="110" spans="2:23" ht="13.5">
      <c r="B110" s="16">
        <v>14</v>
      </c>
      <c r="C110" s="17" t="s">
        <v>38</v>
      </c>
      <c r="D110" s="18">
        <v>3</v>
      </c>
      <c r="E110" s="18">
        <f>D15+D40+D86</f>
        <v>3</v>
      </c>
      <c r="F110" s="18">
        <f aca="true" t="shared" si="8" ref="F110:N110">E15+E40+E86</f>
        <v>2</v>
      </c>
      <c r="G110" s="18">
        <f t="shared" si="8"/>
        <v>0</v>
      </c>
      <c r="H110" s="18">
        <f t="shared" si="8"/>
        <v>0</v>
      </c>
      <c r="I110" s="18">
        <f t="shared" si="8"/>
        <v>0</v>
      </c>
      <c r="J110" s="18">
        <f t="shared" si="8"/>
        <v>1</v>
      </c>
      <c r="K110" s="18">
        <f t="shared" si="8"/>
        <v>1</v>
      </c>
      <c r="L110" s="18">
        <f t="shared" si="8"/>
        <v>0</v>
      </c>
      <c r="M110" s="18">
        <f t="shared" si="8"/>
        <v>0</v>
      </c>
      <c r="N110" s="18">
        <f t="shared" si="8"/>
        <v>0</v>
      </c>
      <c r="O110" s="20"/>
      <c r="P110" s="20"/>
      <c r="Q110" s="19">
        <f t="shared" si="1"/>
        <v>0</v>
      </c>
      <c r="R110" s="18">
        <v>0</v>
      </c>
      <c r="S110" s="18">
        <v>0</v>
      </c>
      <c r="T110" s="24">
        <v>0</v>
      </c>
      <c r="U110" s="16">
        <v>1</v>
      </c>
      <c r="V110" s="18">
        <v>0</v>
      </c>
      <c r="W110" s="30">
        <f t="shared" si="2"/>
        <v>0</v>
      </c>
    </row>
    <row r="111" spans="2:23" ht="13.5">
      <c r="B111" s="16">
        <v>15</v>
      </c>
      <c r="C111" s="17" t="s">
        <v>39</v>
      </c>
      <c r="D111" s="18">
        <v>4</v>
      </c>
      <c r="E111" s="18">
        <f>D11+D34+D58+D80</f>
        <v>9</v>
      </c>
      <c r="F111" s="18">
        <f aca="true" t="shared" si="9" ref="F111:N111">E11+E34+E58+E80</f>
        <v>7</v>
      </c>
      <c r="G111" s="18">
        <f t="shared" si="9"/>
        <v>1</v>
      </c>
      <c r="H111" s="18">
        <f t="shared" si="9"/>
        <v>0</v>
      </c>
      <c r="I111" s="18">
        <f t="shared" si="9"/>
        <v>3</v>
      </c>
      <c r="J111" s="18">
        <f t="shared" si="9"/>
        <v>2</v>
      </c>
      <c r="K111" s="18">
        <f t="shared" si="9"/>
        <v>2</v>
      </c>
      <c r="L111" s="18">
        <f t="shared" si="9"/>
        <v>6</v>
      </c>
      <c r="M111" s="18">
        <f t="shared" si="9"/>
        <v>0</v>
      </c>
      <c r="N111" s="18">
        <f t="shared" si="9"/>
        <v>0</v>
      </c>
      <c r="O111" s="20"/>
      <c r="P111" s="20"/>
      <c r="Q111" s="19">
        <f t="shared" si="1"/>
        <v>0.14285714285714285</v>
      </c>
      <c r="R111" s="18">
        <v>0</v>
      </c>
      <c r="S111" s="18">
        <v>0</v>
      </c>
      <c r="T111" s="24">
        <v>0</v>
      </c>
      <c r="U111" s="16">
        <v>2</v>
      </c>
      <c r="V111" s="18">
        <v>1</v>
      </c>
      <c r="W111" s="30">
        <f t="shared" si="2"/>
        <v>0.5</v>
      </c>
    </row>
    <row r="112" spans="2:23" ht="13.5">
      <c r="B112" s="16">
        <v>16</v>
      </c>
      <c r="C112" s="17" t="s">
        <v>40</v>
      </c>
      <c r="D112" s="18">
        <v>4</v>
      </c>
      <c r="E112" s="18">
        <f>D14+D37+D61+D83</f>
        <v>8</v>
      </c>
      <c r="F112" s="18">
        <f aca="true" t="shared" si="10" ref="F112:N112">E14+E37+E61+E83</f>
        <v>7</v>
      </c>
      <c r="G112" s="18">
        <f t="shared" si="10"/>
        <v>3</v>
      </c>
      <c r="H112" s="18">
        <f t="shared" si="10"/>
        <v>2</v>
      </c>
      <c r="I112" s="18">
        <f t="shared" si="10"/>
        <v>2</v>
      </c>
      <c r="J112" s="18">
        <f t="shared" si="10"/>
        <v>1</v>
      </c>
      <c r="K112" s="18">
        <f t="shared" si="10"/>
        <v>0</v>
      </c>
      <c r="L112" s="18">
        <f t="shared" si="10"/>
        <v>2</v>
      </c>
      <c r="M112" s="18">
        <f t="shared" si="10"/>
        <v>1</v>
      </c>
      <c r="N112" s="18">
        <f t="shared" si="10"/>
        <v>0</v>
      </c>
      <c r="O112" s="20"/>
      <c r="P112" s="20"/>
      <c r="Q112" s="19">
        <f t="shared" si="1"/>
        <v>0.42857142857142855</v>
      </c>
      <c r="R112" s="18">
        <v>0</v>
      </c>
      <c r="S112" s="18">
        <v>0</v>
      </c>
      <c r="T112" s="24">
        <v>1</v>
      </c>
      <c r="U112" s="16">
        <v>3</v>
      </c>
      <c r="V112" s="18">
        <v>2</v>
      </c>
      <c r="W112" s="30">
        <f t="shared" si="2"/>
        <v>0.6666666666666666</v>
      </c>
    </row>
    <row r="113" spans="2:23" ht="13.5">
      <c r="B113" s="16">
        <v>17</v>
      </c>
      <c r="C113" s="17" t="s">
        <v>41</v>
      </c>
      <c r="D113" s="18">
        <v>4</v>
      </c>
      <c r="E113" s="18">
        <f>D12+D41+D64+D81</f>
        <v>9</v>
      </c>
      <c r="F113" s="18">
        <f aca="true" t="shared" si="11" ref="F113:N113">E12+E41+E64+E81</f>
        <v>9</v>
      </c>
      <c r="G113" s="18">
        <f t="shared" si="11"/>
        <v>2</v>
      </c>
      <c r="H113" s="18">
        <f t="shared" si="11"/>
        <v>4</v>
      </c>
      <c r="I113" s="18">
        <f t="shared" si="11"/>
        <v>0</v>
      </c>
      <c r="J113" s="18">
        <f t="shared" si="11"/>
        <v>0</v>
      </c>
      <c r="K113" s="18">
        <f t="shared" si="11"/>
        <v>0</v>
      </c>
      <c r="L113" s="18">
        <f t="shared" si="11"/>
        <v>0</v>
      </c>
      <c r="M113" s="18">
        <f t="shared" si="11"/>
        <v>1</v>
      </c>
      <c r="N113" s="18">
        <f t="shared" si="11"/>
        <v>0</v>
      </c>
      <c r="O113" s="20"/>
      <c r="P113" s="20"/>
      <c r="Q113" s="19">
        <f t="shared" si="1"/>
        <v>0.2222222222222222</v>
      </c>
      <c r="R113" s="18">
        <v>0</v>
      </c>
      <c r="S113" s="18">
        <v>0</v>
      </c>
      <c r="T113" s="24">
        <v>1</v>
      </c>
      <c r="U113" s="16">
        <v>5</v>
      </c>
      <c r="V113" s="18">
        <v>2</v>
      </c>
      <c r="W113" s="30">
        <f t="shared" si="2"/>
        <v>0.4</v>
      </c>
    </row>
    <row r="114" spans="2:23" ht="13.5">
      <c r="B114" s="16">
        <v>19</v>
      </c>
      <c r="C114" s="17" t="s">
        <v>42</v>
      </c>
      <c r="D114" s="18">
        <v>4</v>
      </c>
      <c r="E114" s="18">
        <f>D17+D39+D63+D87</f>
        <v>8</v>
      </c>
      <c r="F114" s="18">
        <f aca="true" t="shared" si="12" ref="F114:N114">E17+E39+E63+E87</f>
        <v>7</v>
      </c>
      <c r="G114" s="18">
        <f t="shared" si="12"/>
        <v>0</v>
      </c>
      <c r="H114" s="18">
        <f t="shared" si="12"/>
        <v>0</v>
      </c>
      <c r="I114" s="18">
        <f t="shared" si="12"/>
        <v>1</v>
      </c>
      <c r="J114" s="18">
        <f t="shared" si="12"/>
        <v>1</v>
      </c>
      <c r="K114" s="18">
        <f t="shared" si="12"/>
        <v>2</v>
      </c>
      <c r="L114" s="18">
        <f t="shared" si="12"/>
        <v>1</v>
      </c>
      <c r="M114" s="18">
        <f t="shared" si="12"/>
        <v>0</v>
      </c>
      <c r="N114" s="18">
        <f t="shared" si="12"/>
        <v>0</v>
      </c>
      <c r="O114" s="20"/>
      <c r="P114" s="20"/>
      <c r="Q114" s="19">
        <f t="shared" si="1"/>
        <v>0</v>
      </c>
      <c r="R114" s="18">
        <v>0</v>
      </c>
      <c r="S114" s="18">
        <v>0</v>
      </c>
      <c r="T114" s="24">
        <v>0</v>
      </c>
      <c r="U114" s="16">
        <v>4</v>
      </c>
      <c r="V114" s="18">
        <v>0</v>
      </c>
      <c r="W114" s="30">
        <f t="shared" si="2"/>
        <v>0</v>
      </c>
    </row>
    <row r="115" spans="2:23" ht="14.25" thickBot="1">
      <c r="B115" s="62">
        <v>20</v>
      </c>
      <c r="C115" s="60" t="s">
        <v>44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2"/>
      <c r="P115" s="22"/>
      <c r="Q115" s="63">
        <v>0</v>
      </c>
      <c r="R115" s="21">
        <v>0</v>
      </c>
      <c r="S115" s="21">
        <v>0</v>
      </c>
      <c r="T115" s="26">
        <v>0</v>
      </c>
      <c r="U115" s="62">
        <v>0</v>
      </c>
      <c r="V115" s="21">
        <v>0</v>
      </c>
      <c r="W115" s="64">
        <v>0</v>
      </c>
    </row>
    <row r="117" ht="14.25" thickBot="1">
      <c r="B117" t="s">
        <v>68</v>
      </c>
    </row>
    <row r="118" spans="2:20" ht="13.5">
      <c r="B118" s="59" t="s">
        <v>28</v>
      </c>
      <c r="C118" s="14" t="s">
        <v>50</v>
      </c>
      <c r="D118" s="14" t="s">
        <v>72</v>
      </c>
      <c r="E118" s="14" t="s">
        <v>65</v>
      </c>
      <c r="F118" s="14" t="s">
        <v>66</v>
      </c>
      <c r="G118" s="14" t="s">
        <v>5</v>
      </c>
      <c r="H118" s="14" t="s">
        <v>7</v>
      </c>
      <c r="I118" s="14" t="s">
        <v>9</v>
      </c>
      <c r="J118" s="14" t="s">
        <v>13</v>
      </c>
      <c r="K118" s="14" t="s">
        <v>63</v>
      </c>
      <c r="L118" s="14" t="s">
        <v>64</v>
      </c>
      <c r="M118" s="14" t="s">
        <v>69</v>
      </c>
      <c r="N118" s="14"/>
      <c r="O118" s="35"/>
      <c r="P118" s="14"/>
      <c r="Q118" s="14" t="s">
        <v>67</v>
      </c>
      <c r="R118" s="14" t="s">
        <v>70</v>
      </c>
      <c r="S118" s="14" t="s">
        <v>71</v>
      </c>
      <c r="T118" s="15" t="s">
        <v>73</v>
      </c>
    </row>
    <row r="119" spans="2:20" ht="13.5">
      <c r="B119" s="71">
        <v>10</v>
      </c>
      <c r="C119" s="78" t="s">
        <v>34</v>
      </c>
      <c r="D119" s="52">
        <v>1</v>
      </c>
      <c r="E119" s="52">
        <f>D69</f>
        <v>5</v>
      </c>
      <c r="F119" s="52">
        <f aca="true" t="shared" si="13" ref="F119:M119">E69</f>
        <v>49</v>
      </c>
      <c r="G119" s="52">
        <f t="shared" si="13"/>
        <v>20</v>
      </c>
      <c r="H119" s="52">
        <f t="shared" si="13"/>
        <v>2</v>
      </c>
      <c r="I119" s="52">
        <f t="shared" si="13"/>
        <v>5</v>
      </c>
      <c r="J119" s="52">
        <f t="shared" si="13"/>
        <v>2</v>
      </c>
      <c r="K119" s="52">
        <f t="shared" si="13"/>
        <v>1</v>
      </c>
      <c r="L119" s="52">
        <f t="shared" si="13"/>
        <v>1</v>
      </c>
      <c r="M119" s="52">
        <f t="shared" si="13"/>
        <v>0</v>
      </c>
      <c r="N119" s="52"/>
      <c r="O119" s="72"/>
      <c r="P119" s="52"/>
      <c r="Q119" s="39">
        <f>L119/E119*7</f>
        <v>1.4000000000000001</v>
      </c>
      <c r="R119" s="52">
        <v>1</v>
      </c>
      <c r="S119" s="52">
        <v>0</v>
      </c>
      <c r="T119" s="53">
        <v>0</v>
      </c>
    </row>
    <row r="120" spans="2:20" ht="14.25" thickBot="1">
      <c r="B120" s="86">
        <v>16</v>
      </c>
      <c r="C120" s="60" t="s">
        <v>40</v>
      </c>
      <c r="D120" s="87">
        <v>3</v>
      </c>
      <c r="E120" s="87">
        <f>D22+D46+D92</f>
        <v>12</v>
      </c>
      <c r="F120" s="87">
        <f aca="true" t="shared" si="14" ref="F120:M120">E22+E46+E92</f>
        <v>208</v>
      </c>
      <c r="G120" s="87">
        <f t="shared" si="14"/>
        <v>51</v>
      </c>
      <c r="H120" s="87">
        <f t="shared" si="14"/>
        <v>7</v>
      </c>
      <c r="I120" s="87">
        <f t="shared" si="14"/>
        <v>4</v>
      </c>
      <c r="J120" s="87">
        <f t="shared" si="14"/>
        <v>8</v>
      </c>
      <c r="K120" s="87">
        <f t="shared" si="14"/>
        <v>3</v>
      </c>
      <c r="L120" s="87">
        <f t="shared" si="14"/>
        <v>0</v>
      </c>
      <c r="M120" s="87">
        <f t="shared" si="14"/>
        <v>0</v>
      </c>
      <c r="N120" s="87"/>
      <c r="O120" s="42"/>
      <c r="P120" s="41"/>
      <c r="Q120" s="99">
        <f>L120/E120*7</f>
        <v>0</v>
      </c>
      <c r="R120" s="41">
        <v>2</v>
      </c>
      <c r="S120" s="41">
        <v>1</v>
      </c>
      <c r="T120" s="44">
        <v>0</v>
      </c>
    </row>
  </sheetData>
  <sheetProtection/>
  <mergeCells count="14">
    <mergeCell ref="A72:A93"/>
    <mergeCell ref="A1:O1"/>
    <mergeCell ref="O2:O23"/>
    <mergeCell ref="A2:A23"/>
    <mergeCell ref="U95:W95"/>
    <mergeCell ref="A94:O94"/>
    <mergeCell ref="A24:O24"/>
    <mergeCell ref="A48:O48"/>
    <mergeCell ref="O25:O47"/>
    <mergeCell ref="A25:A47"/>
    <mergeCell ref="A71:O71"/>
    <mergeCell ref="O49:O70"/>
    <mergeCell ref="A49:A70"/>
    <mergeCell ref="O72:O93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27"/>
  <sheetViews>
    <sheetView zoomScalePageLayoutView="0" workbookViewId="0" topLeftCell="A100">
      <selection activeCell="Q128" sqref="Q128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6" max="16" width="6.375" style="0" customWidth="1"/>
    <col min="18" max="22" width="5.625" style="0" customWidth="1"/>
  </cols>
  <sheetData>
    <row r="1" spans="1:15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ht="14.25" thickBot="1">
      <c r="B2" t="s">
        <v>461</v>
      </c>
    </row>
    <row r="3" spans="3:12" ht="24.75" customHeight="1"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8" t="s">
        <v>0</v>
      </c>
      <c r="L3" s="2"/>
    </row>
    <row r="4" spans="3:12" ht="24.75" customHeight="1">
      <c r="C4" s="57" t="s">
        <v>462</v>
      </c>
      <c r="D4" s="9">
        <v>0</v>
      </c>
      <c r="E4" s="9">
        <v>0</v>
      </c>
      <c r="F4" s="9">
        <v>0</v>
      </c>
      <c r="G4" s="9">
        <v>0</v>
      </c>
      <c r="H4" s="9"/>
      <c r="I4" s="9"/>
      <c r="J4" s="9"/>
      <c r="K4" s="10">
        <v>0</v>
      </c>
      <c r="L4" s="2"/>
    </row>
    <row r="5" spans="3:12" ht="24.75" customHeight="1" thickBot="1">
      <c r="C5" s="58" t="s">
        <v>94</v>
      </c>
      <c r="D5" s="11">
        <v>0</v>
      </c>
      <c r="E5" s="11">
        <v>7</v>
      </c>
      <c r="F5" s="11">
        <v>2</v>
      </c>
      <c r="G5" s="11" t="s">
        <v>463</v>
      </c>
      <c r="H5" s="11"/>
      <c r="I5" s="11"/>
      <c r="J5" s="11"/>
      <c r="K5" s="12">
        <v>10</v>
      </c>
      <c r="L5" s="2"/>
    </row>
    <row r="7" spans="3:4" ht="13.5">
      <c r="C7" t="s">
        <v>3</v>
      </c>
      <c r="D7" t="s">
        <v>334</v>
      </c>
    </row>
    <row r="9" spans="3:13" ht="13.5"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 t="s">
        <v>348</v>
      </c>
    </row>
    <row r="10" spans="2:13" ht="13.5">
      <c r="B10" s="3" t="s">
        <v>19</v>
      </c>
      <c r="C10" s="4" t="s">
        <v>14</v>
      </c>
      <c r="D10">
        <v>3</v>
      </c>
      <c r="E10">
        <v>2</v>
      </c>
      <c r="F10">
        <v>0</v>
      </c>
      <c r="G10">
        <v>0</v>
      </c>
      <c r="H10">
        <v>2</v>
      </c>
      <c r="I10">
        <v>1</v>
      </c>
      <c r="J10">
        <v>0</v>
      </c>
      <c r="K10">
        <v>2</v>
      </c>
      <c r="L10">
        <v>0</v>
      </c>
      <c r="M10">
        <v>0</v>
      </c>
    </row>
    <row r="11" spans="2:13" ht="13.5">
      <c r="B11" s="3" t="s">
        <v>226</v>
      </c>
      <c r="C11" s="4" t="s">
        <v>371</v>
      </c>
      <c r="D11">
        <v>3</v>
      </c>
      <c r="E11">
        <v>3</v>
      </c>
      <c r="F11">
        <v>1</v>
      </c>
      <c r="G11">
        <v>0</v>
      </c>
      <c r="H11">
        <v>1</v>
      </c>
      <c r="I11">
        <v>0</v>
      </c>
      <c r="J11">
        <v>0</v>
      </c>
      <c r="K11">
        <v>2</v>
      </c>
      <c r="L11">
        <v>0</v>
      </c>
      <c r="M11">
        <v>0</v>
      </c>
    </row>
    <row r="12" spans="2:13" ht="13.5">
      <c r="B12" s="3" t="s">
        <v>236</v>
      </c>
      <c r="C12" s="4" t="s">
        <v>110</v>
      </c>
      <c r="D12">
        <v>3</v>
      </c>
      <c r="E12">
        <v>2</v>
      </c>
      <c r="F12">
        <v>0</v>
      </c>
      <c r="G12">
        <v>0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</row>
    <row r="13" spans="2:13" ht="13.5">
      <c r="B13" s="3" t="s">
        <v>232</v>
      </c>
      <c r="C13" s="4" t="s">
        <v>16</v>
      </c>
      <c r="D13">
        <v>3</v>
      </c>
      <c r="E13">
        <v>1</v>
      </c>
      <c r="F13">
        <v>0</v>
      </c>
      <c r="G13">
        <v>0</v>
      </c>
      <c r="H13">
        <v>2</v>
      </c>
      <c r="I13">
        <v>2</v>
      </c>
      <c r="J13">
        <v>0</v>
      </c>
      <c r="K13">
        <v>3</v>
      </c>
      <c r="L13">
        <v>0</v>
      </c>
      <c r="M13">
        <v>0</v>
      </c>
    </row>
    <row r="14" spans="2:13" ht="13.5">
      <c r="B14" s="3" t="s">
        <v>244</v>
      </c>
      <c r="C14" s="4" t="s">
        <v>263</v>
      </c>
      <c r="D14">
        <v>3</v>
      </c>
      <c r="E14">
        <v>2</v>
      </c>
      <c r="F14">
        <v>1</v>
      </c>
      <c r="G14">
        <v>2</v>
      </c>
      <c r="H14">
        <v>0</v>
      </c>
      <c r="I14">
        <v>1</v>
      </c>
      <c r="J14">
        <v>1</v>
      </c>
      <c r="K14">
        <v>2</v>
      </c>
      <c r="L14">
        <v>0</v>
      </c>
      <c r="M14">
        <v>0</v>
      </c>
    </row>
    <row r="15" spans="2:13" ht="13.5">
      <c r="B15" s="3" t="s">
        <v>466</v>
      </c>
      <c r="C15" s="4" t="s">
        <v>401</v>
      </c>
      <c r="D15">
        <v>2</v>
      </c>
      <c r="E15">
        <v>2</v>
      </c>
      <c r="F15">
        <v>1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2:13" ht="13.5">
      <c r="B16" s="3" t="s">
        <v>229</v>
      </c>
      <c r="C16" s="4" t="s">
        <v>287</v>
      </c>
      <c r="D16">
        <v>1</v>
      </c>
      <c r="E16">
        <v>0</v>
      </c>
      <c r="F16">
        <v>0</v>
      </c>
      <c r="G16">
        <v>0</v>
      </c>
      <c r="H16">
        <v>0</v>
      </c>
      <c r="I16">
        <v>1</v>
      </c>
      <c r="J16">
        <v>0</v>
      </c>
      <c r="K16">
        <v>0</v>
      </c>
      <c r="L16">
        <v>0</v>
      </c>
      <c r="M16">
        <v>0</v>
      </c>
    </row>
    <row r="17" spans="2:13" ht="13.5">
      <c r="B17" s="3" t="s">
        <v>235</v>
      </c>
      <c r="C17" s="4" t="s">
        <v>464</v>
      </c>
      <c r="D17">
        <v>3</v>
      </c>
      <c r="E17">
        <v>2</v>
      </c>
      <c r="F17">
        <v>1</v>
      </c>
      <c r="G17">
        <v>1</v>
      </c>
      <c r="H17">
        <v>2</v>
      </c>
      <c r="I17">
        <v>1</v>
      </c>
      <c r="J17">
        <v>0</v>
      </c>
      <c r="K17">
        <v>1</v>
      </c>
      <c r="L17">
        <v>0</v>
      </c>
      <c r="M17">
        <v>0</v>
      </c>
    </row>
    <row r="18" spans="2:13" ht="13.5">
      <c r="B18" s="3" t="s">
        <v>229</v>
      </c>
      <c r="C18" s="4" t="s">
        <v>465</v>
      </c>
      <c r="D18">
        <v>2</v>
      </c>
      <c r="E18">
        <v>2</v>
      </c>
      <c r="F18">
        <v>0</v>
      </c>
      <c r="G18">
        <v>0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2:13" ht="13.5">
      <c r="B19" s="3" t="s">
        <v>17</v>
      </c>
      <c r="C19" s="4" t="s">
        <v>467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2:13" ht="13.5">
      <c r="B20" s="3" t="s">
        <v>225</v>
      </c>
      <c r="C20" s="4" t="s">
        <v>117</v>
      </c>
      <c r="D20">
        <v>2</v>
      </c>
      <c r="E20">
        <v>1</v>
      </c>
      <c r="F20">
        <v>0</v>
      </c>
      <c r="G20">
        <v>0</v>
      </c>
      <c r="H20">
        <v>0</v>
      </c>
      <c r="I20">
        <v>0</v>
      </c>
      <c r="J20">
        <v>1</v>
      </c>
      <c r="K20">
        <v>0</v>
      </c>
      <c r="L20">
        <v>0</v>
      </c>
      <c r="M20">
        <v>1</v>
      </c>
    </row>
    <row r="21" spans="2:3" ht="13.5">
      <c r="B21" s="3"/>
      <c r="C21" s="4"/>
    </row>
    <row r="22" spans="2:13" ht="13.5">
      <c r="B22" s="3"/>
      <c r="C22" s="4" t="s">
        <v>62</v>
      </c>
      <c r="D22" s="1" t="s">
        <v>65</v>
      </c>
      <c r="E22" s="1" t="s">
        <v>66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63</v>
      </c>
      <c r="K22" s="1" t="s">
        <v>64</v>
      </c>
      <c r="L22" s="1" t="s">
        <v>69</v>
      </c>
      <c r="M22" s="1"/>
    </row>
    <row r="23" spans="2:12" ht="13.5">
      <c r="B23" s="3"/>
      <c r="C23" s="4" t="s">
        <v>220</v>
      </c>
      <c r="D23">
        <v>4</v>
      </c>
      <c r="E23">
        <v>38</v>
      </c>
      <c r="F23">
        <v>12</v>
      </c>
      <c r="G23">
        <v>1</v>
      </c>
      <c r="H23">
        <v>0</v>
      </c>
      <c r="I23">
        <v>3</v>
      </c>
      <c r="J23">
        <v>0</v>
      </c>
      <c r="K23">
        <v>0</v>
      </c>
      <c r="L23">
        <v>0</v>
      </c>
    </row>
    <row r="24" spans="2:3" ht="13.5">
      <c r="B24" s="3"/>
      <c r="C24" s="4"/>
    </row>
    <row r="25" spans="1:15" ht="9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</row>
    <row r="26" spans="1:15" ht="14.25" thickBot="1">
      <c r="A26" s="153"/>
      <c r="B26" t="s">
        <v>474</v>
      </c>
      <c r="O26" s="153"/>
    </row>
    <row r="27" spans="1:15" ht="24.75" customHeight="1">
      <c r="A27" s="153"/>
      <c r="C27" s="6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7">
        <v>6</v>
      </c>
      <c r="J27" s="7">
        <v>7</v>
      </c>
      <c r="K27" s="8" t="s">
        <v>0</v>
      </c>
      <c r="L27" s="2"/>
      <c r="O27" s="153"/>
    </row>
    <row r="28" spans="1:15" ht="24.75" customHeight="1">
      <c r="A28" s="153"/>
      <c r="C28" s="57" t="s">
        <v>94</v>
      </c>
      <c r="D28" s="9">
        <v>3</v>
      </c>
      <c r="E28" s="9">
        <v>0</v>
      </c>
      <c r="F28" s="9">
        <v>0</v>
      </c>
      <c r="G28" s="9">
        <v>0</v>
      </c>
      <c r="H28" s="9">
        <v>0</v>
      </c>
      <c r="I28" s="9">
        <v>1</v>
      </c>
      <c r="J28" s="9">
        <v>3</v>
      </c>
      <c r="K28" s="10">
        <v>7</v>
      </c>
      <c r="L28" s="2"/>
      <c r="O28" s="153"/>
    </row>
    <row r="29" spans="1:15" ht="24.75" customHeight="1" thickBot="1">
      <c r="A29" s="153"/>
      <c r="C29" s="58" t="s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2">
        <v>0</v>
      </c>
      <c r="L29" s="2"/>
      <c r="O29" s="153"/>
    </row>
    <row r="30" spans="1:15" ht="13.5">
      <c r="A30" s="153"/>
      <c r="O30" s="153"/>
    </row>
    <row r="31" spans="1:15" ht="13.5">
      <c r="A31" s="153"/>
      <c r="C31" t="s">
        <v>3</v>
      </c>
      <c r="D31" t="s">
        <v>397</v>
      </c>
      <c r="O31" s="153"/>
    </row>
    <row r="32" spans="1:15" ht="13.5">
      <c r="A32" s="153"/>
      <c r="C32" t="s">
        <v>1</v>
      </c>
      <c r="D32" t="s">
        <v>477</v>
      </c>
      <c r="O32" s="153"/>
    </row>
    <row r="33" spans="1:15" ht="13.5">
      <c r="A33" s="153"/>
      <c r="O33" s="153"/>
    </row>
    <row r="34" spans="1:15" ht="13.5">
      <c r="A34" s="153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1" t="s">
        <v>348</v>
      </c>
      <c r="O34" s="153"/>
    </row>
    <row r="35" spans="1:15" ht="13.5">
      <c r="A35" s="153"/>
      <c r="B35" s="3" t="s">
        <v>102</v>
      </c>
      <c r="C35" s="4" t="s">
        <v>475</v>
      </c>
      <c r="D35">
        <v>4</v>
      </c>
      <c r="E35">
        <v>4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O35" s="153"/>
    </row>
    <row r="36" spans="1:15" ht="13.5">
      <c r="A36" s="153"/>
      <c r="B36" s="3" t="s">
        <v>476</v>
      </c>
      <c r="C36" s="4" t="s">
        <v>194</v>
      </c>
      <c r="D36">
        <v>4</v>
      </c>
      <c r="E36">
        <v>4</v>
      </c>
      <c r="F36">
        <v>2</v>
      </c>
      <c r="G36">
        <v>0</v>
      </c>
      <c r="H36">
        <v>2</v>
      </c>
      <c r="I36">
        <v>0</v>
      </c>
      <c r="J36">
        <v>1</v>
      </c>
      <c r="K36">
        <v>0</v>
      </c>
      <c r="L36">
        <v>0</v>
      </c>
      <c r="M36">
        <v>0</v>
      </c>
      <c r="O36" s="153"/>
    </row>
    <row r="37" spans="1:15" ht="13.5">
      <c r="A37" s="153"/>
      <c r="B37" s="3" t="s">
        <v>232</v>
      </c>
      <c r="C37" s="4" t="s">
        <v>110</v>
      </c>
      <c r="D37">
        <v>4</v>
      </c>
      <c r="E37">
        <v>3</v>
      </c>
      <c r="F37">
        <v>1</v>
      </c>
      <c r="G37">
        <v>0</v>
      </c>
      <c r="H37">
        <v>2</v>
      </c>
      <c r="I37">
        <v>1</v>
      </c>
      <c r="J37">
        <v>0</v>
      </c>
      <c r="K37">
        <v>0</v>
      </c>
      <c r="L37">
        <v>0</v>
      </c>
      <c r="M37">
        <v>0</v>
      </c>
      <c r="O37" s="153"/>
    </row>
    <row r="38" spans="1:15" ht="13.5">
      <c r="A38" s="153"/>
      <c r="B38" s="3" t="s">
        <v>236</v>
      </c>
      <c r="C38" s="4" t="s">
        <v>16</v>
      </c>
      <c r="D38">
        <v>4</v>
      </c>
      <c r="E38">
        <v>3</v>
      </c>
      <c r="F38">
        <v>2</v>
      </c>
      <c r="G38">
        <v>3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O38" s="153"/>
    </row>
    <row r="39" spans="1:15" ht="13.5">
      <c r="A39" s="153"/>
      <c r="B39" s="3" t="s">
        <v>244</v>
      </c>
      <c r="C39" s="4" t="s">
        <v>263</v>
      </c>
      <c r="D39">
        <v>4</v>
      </c>
      <c r="E39">
        <v>4</v>
      </c>
      <c r="F39">
        <v>2</v>
      </c>
      <c r="G39">
        <v>2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O39" s="153"/>
    </row>
    <row r="40" spans="1:15" ht="13.5">
      <c r="A40" s="153"/>
      <c r="B40" s="3" t="s">
        <v>245</v>
      </c>
      <c r="C40" s="4" t="s">
        <v>401</v>
      </c>
      <c r="D40">
        <v>3</v>
      </c>
      <c r="E40">
        <v>3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 s="153"/>
    </row>
    <row r="41" spans="1:15" ht="13.5">
      <c r="A41" s="153"/>
      <c r="B41" s="3" t="s">
        <v>19</v>
      </c>
      <c r="C41" s="4" t="s">
        <v>402</v>
      </c>
      <c r="D41">
        <v>1</v>
      </c>
      <c r="E41">
        <v>0</v>
      </c>
      <c r="F41">
        <v>0</v>
      </c>
      <c r="G41">
        <v>0</v>
      </c>
      <c r="H41">
        <v>0</v>
      </c>
      <c r="I41">
        <v>1</v>
      </c>
      <c r="J41">
        <v>0</v>
      </c>
      <c r="K41">
        <v>1</v>
      </c>
      <c r="L41">
        <v>0</v>
      </c>
      <c r="M41">
        <v>0</v>
      </c>
      <c r="O41" s="153"/>
    </row>
    <row r="42" spans="1:15" ht="13.5">
      <c r="A42" s="153"/>
      <c r="B42" s="3" t="s">
        <v>229</v>
      </c>
      <c r="C42" s="4" t="s">
        <v>281</v>
      </c>
      <c r="D42">
        <v>4</v>
      </c>
      <c r="E42">
        <v>4</v>
      </c>
      <c r="F42">
        <v>2</v>
      </c>
      <c r="G42">
        <v>1</v>
      </c>
      <c r="H42">
        <v>1</v>
      </c>
      <c r="I42">
        <v>0</v>
      </c>
      <c r="J42">
        <v>0</v>
      </c>
      <c r="K42">
        <v>0</v>
      </c>
      <c r="L42">
        <v>0</v>
      </c>
      <c r="M42">
        <v>0</v>
      </c>
      <c r="O42" s="153"/>
    </row>
    <row r="43" spans="1:15" ht="13.5">
      <c r="A43" s="153"/>
      <c r="B43" s="3" t="s">
        <v>226</v>
      </c>
      <c r="C43" s="4" t="s">
        <v>115</v>
      </c>
      <c r="D43">
        <v>4</v>
      </c>
      <c r="E43">
        <v>3</v>
      </c>
      <c r="F43">
        <v>0</v>
      </c>
      <c r="G43">
        <v>0</v>
      </c>
      <c r="H43">
        <v>0</v>
      </c>
      <c r="I43">
        <v>1</v>
      </c>
      <c r="J43">
        <v>0</v>
      </c>
      <c r="K43">
        <v>0</v>
      </c>
      <c r="L43">
        <v>0</v>
      </c>
      <c r="M43">
        <v>0</v>
      </c>
      <c r="O43" s="153"/>
    </row>
    <row r="44" spans="1:15" ht="13.5">
      <c r="A44" s="153"/>
      <c r="B44" s="3" t="s">
        <v>235</v>
      </c>
      <c r="C44" s="4" t="s">
        <v>277</v>
      </c>
      <c r="D44">
        <v>3</v>
      </c>
      <c r="E44">
        <v>2</v>
      </c>
      <c r="F44">
        <v>0</v>
      </c>
      <c r="G44">
        <v>0</v>
      </c>
      <c r="H44">
        <v>0</v>
      </c>
      <c r="I44">
        <v>1</v>
      </c>
      <c r="J44">
        <v>0</v>
      </c>
      <c r="K44">
        <v>0</v>
      </c>
      <c r="L44">
        <v>0</v>
      </c>
      <c r="M44">
        <v>0</v>
      </c>
      <c r="O44" s="153"/>
    </row>
    <row r="45" spans="1:15" ht="13.5">
      <c r="A45" s="153"/>
      <c r="B45" s="3"/>
      <c r="C45" s="4"/>
      <c r="O45" s="153"/>
    </row>
    <row r="46" spans="1:15" ht="13.5">
      <c r="A46" s="153"/>
      <c r="B46" s="3"/>
      <c r="C46" s="4" t="s">
        <v>62</v>
      </c>
      <c r="D46" s="1" t="s">
        <v>65</v>
      </c>
      <c r="E46" s="1" t="s">
        <v>66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63</v>
      </c>
      <c r="K46" s="1" t="s">
        <v>64</v>
      </c>
      <c r="L46" s="1" t="s">
        <v>69</v>
      </c>
      <c r="M46" s="1"/>
      <c r="O46" s="153"/>
    </row>
    <row r="47" spans="1:15" ht="13.5">
      <c r="A47" s="153"/>
      <c r="B47" s="3"/>
      <c r="C47" s="4" t="s">
        <v>105</v>
      </c>
      <c r="D47">
        <v>7</v>
      </c>
      <c r="E47">
        <v>81</v>
      </c>
      <c r="F47">
        <v>23</v>
      </c>
      <c r="G47">
        <v>0</v>
      </c>
      <c r="H47">
        <v>2</v>
      </c>
      <c r="I47">
        <v>5</v>
      </c>
      <c r="J47">
        <v>0</v>
      </c>
      <c r="K47">
        <v>0</v>
      </c>
      <c r="L47">
        <v>0</v>
      </c>
      <c r="O47" s="153"/>
    </row>
    <row r="48" spans="1:15" ht="13.5">
      <c r="A48" s="153"/>
      <c r="B48" s="3"/>
      <c r="C48" s="4"/>
      <c r="O48" s="153"/>
    </row>
    <row r="49" spans="1:15" ht="9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</row>
    <row r="50" spans="1:15" ht="14.25" thickBot="1">
      <c r="A50" s="153"/>
      <c r="B50" t="s">
        <v>478</v>
      </c>
      <c r="O50" s="153"/>
    </row>
    <row r="51" spans="1:15" ht="24.75" customHeight="1">
      <c r="A51" s="153"/>
      <c r="C51" s="6"/>
      <c r="D51" s="7">
        <v>1</v>
      </c>
      <c r="E51" s="7">
        <v>2</v>
      </c>
      <c r="F51" s="7">
        <v>3</v>
      </c>
      <c r="G51" s="7">
        <v>4</v>
      </c>
      <c r="H51" s="7">
        <v>5</v>
      </c>
      <c r="I51" s="7">
        <v>6</v>
      </c>
      <c r="J51" s="7">
        <v>7</v>
      </c>
      <c r="K51" s="8" t="s">
        <v>0</v>
      </c>
      <c r="L51" s="2"/>
      <c r="O51" s="153"/>
    </row>
    <row r="52" spans="1:15" ht="24.75" customHeight="1">
      <c r="A52" s="153"/>
      <c r="C52" s="57" t="s">
        <v>100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10">
        <v>0</v>
      </c>
      <c r="L52" s="2"/>
      <c r="O52" s="153"/>
    </row>
    <row r="53" spans="1:15" ht="24.75" customHeight="1" thickBot="1">
      <c r="A53" s="153"/>
      <c r="C53" s="58" t="s">
        <v>94</v>
      </c>
      <c r="D53" s="11">
        <v>0</v>
      </c>
      <c r="E53" s="11">
        <v>0</v>
      </c>
      <c r="F53" s="11">
        <v>3</v>
      </c>
      <c r="G53" s="11">
        <v>0</v>
      </c>
      <c r="H53" s="11">
        <v>0</v>
      </c>
      <c r="I53" s="11">
        <v>1</v>
      </c>
      <c r="J53" s="11" t="s">
        <v>250</v>
      </c>
      <c r="K53" s="12">
        <v>4</v>
      </c>
      <c r="L53" s="2"/>
      <c r="O53" s="153"/>
    </row>
    <row r="54" spans="1:15" ht="13.5">
      <c r="A54" s="153"/>
      <c r="O54" s="153"/>
    </row>
    <row r="55" spans="1:15" ht="13.5">
      <c r="A55" s="153"/>
      <c r="C55" t="s">
        <v>3</v>
      </c>
      <c r="D55" t="s">
        <v>397</v>
      </c>
      <c r="O55" s="153"/>
    </row>
    <row r="56" spans="1:15" ht="13.5">
      <c r="A56" s="153"/>
      <c r="C56" t="s">
        <v>2</v>
      </c>
      <c r="D56" t="s">
        <v>480</v>
      </c>
      <c r="O56" s="153"/>
    </row>
    <row r="57" spans="1:15" ht="13.5">
      <c r="A57" s="153"/>
      <c r="O57" s="153"/>
    </row>
    <row r="58" spans="1:15" ht="13.5">
      <c r="A58" s="153"/>
      <c r="C58" s="1" t="s">
        <v>4</v>
      </c>
      <c r="D58" s="1" t="s">
        <v>5</v>
      </c>
      <c r="E58" s="1" t="s">
        <v>6</v>
      </c>
      <c r="F58" s="1" t="s">
        <v>7</v>
      </c>
      <c r="G58" s="1" t="s">
        <v>8</v>
      </c>
      <c r="H58" s="1" t="s">
        <v>11</v>
      </c>
      <c r="I58" s="1" t="s">
        <v>9</v>
      </c>
      <c r="J58" s="1" t="s">
        <v>13</v>
      </c>
      <c r="K58" s="1" t="s">
        <v>10</v>
      </c>
      <c r="L58" s="1" t="s">
        <v>12</v>
      </c>
      <c r="M58" s="1" t="s">
        <v>348</v>
      </c>
      <c r="O58" s="153"/>
    </row>
    <row r="59" spans="1:15" ht="13.5">
      <c r="A59" s="153"/>
      <c r="B59" s="3" t="s">
        <v>19</v>
      </c>
      <c r="C59" s="4" t="s">
        <v>14</v>
      </c>
      <c r="D59">
        <v>3</v>
      </c>
      <c r="E59">
        <v>3</v>
      </c>
      <c r="F59">
        <v>3</v>
      </c>
      <c r="G59">
        <v>0</v>
      </c>
      <c r="H59">
        <v>1</v>
      </c>
      <c r="I59">
        <v>0</v>
      </c>
      <c r="J59">
        <v>0</v>
      </c>
      <c r="K59">
        <v>1</v>
      </c>
      <c r="L59">
        <v>0</v>
      </c>
      <c r="M59">
        <v>0</v>
      </c>
      <c r="O59" s="153"/>
    </row>
    <row r="60" spans="1:15" ht="13.5">
      <c r="A60" s="153"/>
      <c r="B60" s="3" t="s">
        <v>479</v>
      </c>
      <c r="C60" s="4" t="s">
        <v>472</v>
      </c>
      <c r="D60">
        <v>3</v>
      </c>
      <c r="E60">
        <v>3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O60" s="153"/>
    </row>
    <row r="61" spans="1:15" ht="13.5">
      <c r="A61" s="153"/>
      <c r="B61" s="3" t="s">
        <v>232</v>
      </c>
      <c r="C61" s="4" t="s">
        <v>110</v>
      </c>
      <c r="D61">
        <v>3</v>
      </c>
      <c r="E61">
        <v>3</v>
      </c>
      <c r="F61">
        <v>3</v>
      </c>
      <c r="G61">
        <v>2</v>
      </c>
      <c r="H61">
        <v>2</v>
      </c>
      <c r="I61">
        <v>0</v>
      </c>
      <c r="J61">
        <v>0</v>
      </c>
      <c r="K61">
        <v>0</v>
      </c>
      <c r="L61">
        <v>0</v>
      </c>
      <c r="M61">
        <v>0</v>
      </c>
      <c r="O61" s="153"/>
    </row>
    <row r="62" spans="1:15" ht="13.5">
      <c r="A62" s="153"/>
      <c r="B62" s="3" t="s">
        <v>236</v>
      </c>
      <c r="C62" s="4" t="s">
        <v>16</v>
      </c>
      <c r="D62">
        <v>3</v>
      </c>
      <c r="E62">
        <v>3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O62" s="153"/>
    </row>
    <row r="63" spans="1:15" ht="13.5">
      <c r="A63" s="153"/>
      <c r="B63" s="3" t="s">
        <v>244</v>
      </c>
      <c r="C63" s="4" t="s">
        <v>263</v>
      </c>
      <c r="D63">
        <v>3</v>
      </c>
      <c r="E63">
        <v>2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1</v>
      </c>
      <c r="M63">
        <v>1</v>
      </c>
      <c r="O63" s="153"/>
    </row>
    <row r="64" spans="1:15" ht="13.5">
      <c r="A64" s="153"/>
      <c r="B64" s="3" t="s">
        <v>229</v>
      </c>
      <c r="C64" s="4" t="s">
        <v>60</v>
      </c>
      <c r="D64">
        <v>3</v>
      </c>
      <c r="E64">
        <v>1</v>
      </c>
      <c r="F64">
        <v>0</v>
      </c>
      <c r="G64">
        <v>0</v>
      </c>
      <c r="H64">
        <v>0</v>
      </c>
      <c r="I64">
        <v>2</v>
      </c>
      <c r="J64">
        <v>1</v>
      </c>
      <c r="K64">
        <v>0</v>
      </c>
      <c r="L64">
        <v>0</v>
      </c>
      <c r="M64">
        <v>0</v>
      </c>
      <c r="O64" s="153"/>
    </row>
    <row r="65" spans="1:15" ht="13.5">
      <c r="A65" s="153"/>
      <c r="B65" s="3" t="s">
        <v>245</v>
      </c>
      <c r="C65" s="4" t="s">
        <v>114</v>
      </c>
      <c r="D65">
        <v>3</v>
      </c>
      <c r="E65">
        <v>3</v>
      </c>
      <c r="F65">
        <v>1</v>
      </c>
      <c r="G65">
        <v>1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O65" s="153"/>
    </row>
    <row r="66" spans="1:15" ht="13.5">
      <c r="A66" s="153"/>
      <c r="B66" s="3" t="s">
        <v>226</v>
      </c>
      <c r="C66" s="4" t="s">
        <v>115</v>
      </c>
      <c r="D66">
        <v>3</v>
      </c>
      <c r="E66">
        <v>3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1</v>
      </c>
      <c r="M66">
        <v>0</v>
      </c>
      <c r="O66" s="153"/>
    </row>
    <row r="67" spans="1:15" ht="13.5">
      <c r="A67" s="153"/>
      <c r="B67" s="3" t="s">
        <v>235</v>
      </c>
      <c r="C67" s="4" t="s">
        <v>277</v>
      </c>
      <c r="D67">
        <v>2</v>
      </c>
      <c r="E67">
        <v>1</v>
      </c>
      <c r="F67">
        <v>0</v>
      </c>
      <c r="G67">
        <v>0</v>
      </c>
      <c r="H67">
        <v>1</v>
      </c>
      <c r="I67">
        <v>1</v>
      </c>
      <c r="J67">
        <v>0</v>
      </c>
      <c r="K67">
        <v>0</v>
      </c>
      <c r="L67">
        <v>0</v>
      </c>
      <c r="M67">
        <v>0</v>
      </c>
      <c r="O67" s="153"/>
    </row>
    <row r="68" spans="1:15" ht="13.5">
      <c r="A68" s="153"/>
      <c r="B68" s="3"/>
      <c r="C68" s="4"/>
      <c r="O68" s="153"/>
    </row>
    <row r="69" spans="1:15" ht="13.5">
      <c r="A69" s="153"/>
      <c r="B69" s="3"/>
      <c r="C69" s="4" t="s">
        <v>62</v>
      </c>
      <c r="D69" s="1" t="s">
        <v>65</v>
      </c>
      <c r="E69" s="1" t="s">
        <v>66</v>
      </c>
      <c r="F69" s="1" t="s">
        <v>5</v>
      </c>
      <c r="G69" s="1" t="s">
        <v>7</v>
      </c>
      <c r="H69" s="1" t="s">
        <v>9</v>
      </c>
      <c r="I69" s="1" t="s">
        <v>13</v>
      </c>
      <c r="J69" s="1" t="s">
        <v>63</v>
      </c>
      <c r="K69" s="1" t="s">
        <v>64</v>
      </c>
      <c r="L69" s="1" t="s">
        <v>69</v>
      </c>
      <c r="M69" s="1"/>
      <c r="O69" s="153"/>
    </row>
    <row r="70" spans="1:15" ht="13.5">
      <c r="A70" s="153"/>
      <c r="B70" s="3"/>
      <c r="C70" s="4" t="s">
        <v>105</v>
      </c>
      <c r="D70">
        <v>7</v>
      </c>
      <c r="E70">
        <v>65</v>
      </c>
      <c r="F70">
        <v>23</v>
      </c>
      <c r="G70">
        <v>1</v>
      </c>
      <c r="H70">
        <v>0</v>
      </c>
      <c r="I70">
        <v>3</v>
      </c>
      <c r="J70">
        <v>0</v>
      </c>
      <c r="K70">
        <v>0</v>
      </c>
      <c r="L70">
        <v>0</v>
      </c>
      <c r="O70" s="153"/>
    </row>
    <row r="71" spans="1:15" ht="13.5">
      <c r="A71" s="153"/>
      <c r="B71" s="3"/>
      <c r="C71" s="4"/>
      <c r="O71" s="153"/>
    </row>
    <row r="72" spans="1:15" ht="9" customHeigh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</row>
    <row r="73" ht="14.25" thickBot="1">
      <c r="B73" t="s">
        <v>481</v>
      </c>
    </row>
    <row r="74" spans="3:12" ht="24.75" customHeight="1">
      <c r="C74" s="6"/>
      <c r="D74" s="7">
        <v>1</v>
      </c>
      <c r="E74" s="7">
        <v>2</v>
      </c>
      <c r="F74" s="7">
        <v>3</v>
      </c>
      <c r="G74" s="7">
        <v>4</v>
      </c>
      <c r="H74" s="7">
        <v>5</v>
      </c>
      <c r="I74" s="7">
        <v>6</v>
      </c>
      <c r="J74" s="7">
        <v>7</v>
      </c>
      <c r="K74" s="8" t="s">
        <v>0</v>
      </c>
      <c r="L74" s="2"/>
    </row>
    <row r="75" spans="3:12" ht="24.75" customHeight="1">
      <c r="C75" s="57" t="s">
        <v>94</v>
      </c>
      <c r="D75" s="9">
        <v>1</v>
      </c>
      <c r="E75" s="9">
        <v>0</v>
      </c>
      <c r="F75" s="9">
        <v>1</v>
      </c>
      <c r="G75" s="9">
        <v>5</v>
      </c>
      <c r="H75" s="9">
        <v>7</v>
      </c>
      <c r="I75" s="9"/>
      <c r="J75" s="9"/>
      <c r="K75" s="10">
        <v>14</v>
      </c>
      <c r="L75" s="2"/>
    </row>
    <row r="76" spans="3:12" ht="24.75" customHeight="1" thickBot="1">
      <c r="C76" s="58" t="s">
        <v>508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/>
      <c r="J76" s="11"/>
      <c r="K76" s="12">
        <v>0</v>
      </c>
      <c r="L76" s="2"/>
    </row>
    <row r="78" spans="3:4" ht="13.5">
      <c r="C78" t="s">
        <v>3</v>
      </c>
      <c r="D78" t="s">
        <v>334</v>
      </c>
    </row>
    <row r="79" spans="3:4" ht="13.5">
      <c r="C79" t="s">
        <v>1</v>
      </c>
      <c r="D79" t="s">
        <v>485</v>
      </c>
    </row>
    <row r="80" spans="3:4" ht="13.5">
      <c r="C80" t="s">
        <v>2</v>
      </c>
      <c r="D80" t="s">
        <v>480</v>
      </c>
    </row>
    <row r="82" spans="3:13" ht="13.5">
      <c r="C82" s="1" t="s">
        <v>4</v>
      </c>
      <c r="D82" s="1" t="s">
        <v>5</v>
      </c>
      <c r="E82" s="1" t="s">
        <v>6</v>
      </c>
      <c r="F82" s="1" t="s">
        <v>7</v>
      </c>
      <c r="G82" s="1" t="s">
        <v>8</v>
      </c>
      <c r="H82" s="1" t="s">
        <v>11</v>
      </c>
      <c r="I82" s="1" t="s">
        <v>9</v>
      </c>
      <c r="J82" s="1" t="s">
        <v>13</v>
      </c>
      <c r="K82" s="1" t="s">
        <v>10</v>
      </c>
      <c r="L82" s="1" t="s">
        <v>12</v>
      </c>
      <c r="M82" s="1" t="s">
        <v>348</v>
      </c>
    </row>
    <row r="83" spans="2:13" ht="13.5">
      <c r="B83" s="3" t="s">
        <v>19</v>
      </c>
      <c r="C83" s="4" t="s">
        <v>14</v>
      </c>
      <c r="D83">
        <v>4</v>
      </c>
      <c r="E83">
        <v>4</v>
      </c>
      <c r="F83">
        <v>2</v>
      </c>
      <c r="G83">
        <v>2</v>
      </c>
      <c r="H83">
        <v>3</v>
      </c>
      <c r="I83">
        <v>0</v>
      </c>
      <c r="J83">
        <v>0</v>
      </c>
      <c r="K83">
        <v>3</v>
      </c>
      <c r="L83">
        <v>0</v>
      </c>
      <c r="M83">
        <v>0</v>
      </c>
    </row>
    <row r="84" spans="2:13" ht="13.5">
      <c r="B84" s="3" t="s">
        <v>482</v>
      </c>
      <c r="C84" s="4" t="s">
        <v>472</v>
      </c>
      <c r="D84">
        <v>4</v>
      </c>
      <c r="E84">
        <v>4</v>
      </c>
      <c r="F84">
        <v>1</v>
      </c>
      <c r="G84">
        <v>0</v>
      </c>
      <c r="H84">
        <v>2</v>
      </c>
      <c r="I84">
        <v>0</v>
      </c>
      <c r="J84">
        <v>0</v>
      </c>
      <c r="K84">
        <v>1</v>
      </c>
      <c r="L84">
        <v>0</v>
      </c>
      <c r="M84">
        <v>0</v>
      </c>
    </row>
    <row r="85" spans="2:13" ht="13.5">
      <c r="B85" s="3" t="s">
        <v>236</v>
      </c>
      <c r="C85" s="4" t="s">
        <v>110</v>
      </c>
      <c r="D85">
        <v>4</v>
      </c>
      <c r="E85">
        <v>4</v>
      </c>
      <c r="F85">
        <v>1</v>
      </c>
      <c r="G85">
        <v>1</v>
      </c>
      <c r="H85">
        <v>1</v>
      </c>
      <c r="I85">
        <v>0</v>
      </c>
      <c r="J85">
        <v>0</v>
      </c>
      <c r="K85">
        <v>2</v>
      </c>
      <c r="L85">
        <v>0</v>
      </c>
      <c r="M85">
        <v>0</v>
      </c>
    </row>
    <row r="86" spans="2:13" ht="13.5">
      <c r="B86" s="3" t="s">
        <v>232</v>
      </c>
      <c r="C86" s="4" t="s">
        <v>16</v>
      </c>
      <c r="D86">
        <v>4</v>
      </c>
      <c r="E86">
        <v>4</v>
      </c>
      <c r="F86">
        <v>4</v>
      </c>
      <c r="G86">
        <v>3</v>
      </c>
      <c r="H86">
        <v>3</v>
      </c>
      <c r="I86">
        <v>0</v>
      </c>
      <c r="J86">
        <v>0</v>
      </c>
      <c r="K86">
        <v>1</v>
      </c>
      <c r="L86">
        <v>0</v>
      </c>
      <c r="M86">
        <v>0</v>
      </c>
    </row>
    <row r="87" spans="2:13" ht="13.5">
      <c r="B87" s="3" t="s">
        <v>244</v>
      </c>
      <c r="C87" s="4" t="s">
        <v>263</v>
      </c>
      <c r="D87">
        <v>4</v>
      </c>
      <c r="E87">
        <v>4</v>
      </c>
      <c r="F87">
        <v>0</v>
      </c>
      <c r="G87">
        <v>1</v>
      </c>
      <c r="H87">
        <v>0</v>
      </c>
      <c r="I87">
        <v>0</v>
      </c>
      <c r="J87">
        <v>2</v>
      </c>
      <c r="K87">
        <v>1</v>
      </c>
      <c r="L87">
        <v>0</v>
      </c>
      <c r="M87">
        <v>0</v>
      </c>
    </row>
    <row r="88" spans="2:13" ht="13.5">
      <c r="B88" s="3" t="s">
        <v>229</v>
      </c>
      <c r="C88" s="4" t="s">
        <v>60</v>
      </c>
      <c r="D88">
        <v>3</v>
      </c>
      <c r="E88">
        <v>1</v>
      </c>
      <c r="F88">
        <v>0</v>
      </c>
      <c r="G88">
        <v>0</v>
      </c>
      <c r="H88">
        <v>0</v>
      </c>
      <c r="I88">
        <v>2</v>
      </c>
      <c r="J88">
        <v>0</v>
      </c>
      <c r="K88">
        <v>1</v>
      </c>
      <c r="L88">
        <v>0</v>
      </c>
      <c r="M88">
        <v>0</v>
      </c>
    </row>
    <row r="89" spans="2:13" ht="13.5">
      <c r="B89" s="47" t="s">
        <v>294</v>
      </c>
      <c r="C89" s="4" t="s">
        <v>483</v>
      </c>
      <c r="D89">
        <v>1</v>
      </c>
      <c r="E89">
        <v>1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2:13" ht="13.5">
      <c r="B90" s="3" t="s">
        <v>229</v>
      </c>
      <c r="C90" s="4" t="s">
        <v>86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2:13" ht="13.5">
      <c r="B91" s="3" t="s">
        <v>245</v>
      </c>
      <c r="C91" s="4" t="s">
        <v>114</v>
      </c>
      <c r="D91">
        <v>2</v>
      </c>
      <c r="E91">
        <v>2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2:13" ht="13.5">
      <c r="B92" s="3" t="s">
        <v>245</v>
      </c>
      <c r="C92" s="4" t="s">
        <v>288</v>
      </c>
      <c r="D92">
        <v>2</v>
      </c>
      <c r="E92">
        <v>1</v>
      </c>
      <c r="F92">
        <v>1</v>
      </c>
      <c r="G92">
        <v>0</v>
      </c>
      <c r="H92">
        <v>1</v>
      </c>
      <c r="I92">
        <v>1</v>
      </c>
      <c r="J92">
        <v>0</v>
      </c>
      <c r="K92">
        <v>2</v>
      </c>
      <c r="L92">
        <v>0</v>
      </c>
      <c r="M92">
        <v>0</v>
      </c>
    </row>
    <row r="93" spans="2:13" ht="13.5">
      <c r="B93" s="3" t="s">
        <v>226</v>
      </c>
      <c r="C93" s="4" t="s">
        <v>115</v>
      </c>
      <c r="D93">
        <v>4</v>
      </c>
      <c r="E93">
        <v>3</v>
      </c>
      <c r="F93">
        <v>2</v>
      </c>
      <c r="G93">
        <v>1</v>
      </c>
      <c r="H93">
        <v>2</v>
      </c>
      <c r="I93">
        <v>1</v>
      </c>
      <c r="J93">
        <v>0</v>
      </c>
      <c r="K93">
        <v>3</v>
      </c>
      <c r="L93">
        <v>0</v>
      </c>
      <c r="M93">
        <v>0</v>
      </c>
    </row>
    <row r="94" spans="2:13" ht="13.5">
      <c r="B94" s="3" t="s">
        <v>235</v>
      </c>
      <c r="C94" s="4" t="s">
        <v>277</v>
      </c>
      <c r="D94">
        <v>2</v>
      </c>
      <c r="E94">
        <v>1</v>
      </c>
      <c r="F94">
        <v>1</v>
      </c>
      <c r="G94">
        <v>0</v>
      </c>
      <c r="H94">
        <v>1</v>
      </c>
      <c r="I94">
        <v>0</v>
      </c>
      <c r="J94">
        <v>0</v>
      </c>
      <c r="K94">
        <v>1</v>
      </c>
      <c r="L94">
        <v>0</v>
      </c>
      <c r="M94">
        <v>1</v>
      </c>
    </row>
    <row r="95" spans="2:13" ht="13.5">
      <c r="B95" s="47" t="s">
        <v>294</v>
      </c>
      <c r="C95" s="4" t="s">
        <v>362</v>
      </c>
      <c r="D95">
        <v>1</v>
      </c>
      <c r="E95">
        <v>1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2:13" ht="13.5">
      <c r="B96" s="3" t="s">
        <v>225</v>
      </c>
      <c r="C96" s="4" t="s">
        <v>484</v>
      </c>
      <c r="D96">
        <v>0</v>
      </c>
      <c r="E96">
        <v>0</v>
      </c>
      <c r="F96">
        <v>0</v>
      </c>
      <c r="G96">
        <v>0</v>
      </c>
      <c r="H96">
        <v>1</v>
      </c>
      <c r="I96">
        <v>0</v>
      </c>
      <c r="J96">
        <v>0</v>
      </c>
      <c r="K96">
        <v>1</v>
      </c>
      <c r="L96">
        <v>0</v>
      </c>
      <c r="M96">
        <v>0</v>
      </c>
    </row>
    <row r="97" spans="2:3" ht="13.5">
      <c r="B97" s="3"/>
      <c r="C97" s="4"/>
    </row>
    <row r="98" spans="2:13" ht="13.5">
      <c r="B98" s="3"/>
      <c r="C98" s="4" t="s">
        <v>62</v>
      </c>
      <c r="D98" s="1" t="s">
        <v>65</v>
      </c>
      <c r="E98" s="1" t="s">
        <v>66</v>
      </c>
      <c r="F98" s="1" t="s">
        <v>5</v>
      </c>
      <c r="G98" s="1" t="s">
        <v>7</v>
      </c>
      <c r="H98" s="1" t="s">
        <v>9</v>
      </c>
      <c r="I98" s="1" t="s">
        <v>13</v>
      </c>
      <c r="J98" s="1" t="s">
        <v>63</v>
      </c>
      <c r="K98" s="1" t="s">
        <v>64</v>
      </c>
      <c r="L98" s="1" t="s">
        <v>69</v>
      </c>
      <c r="M98" s="1"/>
    </row>
    <row r="99" spans="2:12" ht="13.5">
      <c r="B99" s="3"/>
      <c r="C99" s="4" t="s">
        <v>220</v>
      </c>
      <c r="D99">
        <v>5</v>
      </c>
      <c r="E99">
        <v>58</v>
      </c>
      <c r="F99">
        <v>15</v>
      </c>
      <c r="G99">
        <v>0</v>
      </c>
      <c r="H99">
        <v>0</v>
      </c>
      <c r="I99">
        <v>5</v>
      </c>
      <c r="J99">
        <v>0</v>
      </c>
      <c r="K99">
        <v>0</v>
      </c>
      <c r="L99">
        <v>0</v>
      </c>
    </row>
    <row r="100" spans="2:3" ht="13.5">
      <c r="B100" s="3"/>
      <c r="C100" s="4"/>
    </row>
    <row r="101" spans="1:15" ht="9" customHeight="1" thickBot="1">
      <c r="A101" s="153"/>
      <c r="B101" s="153"/>
      <c r="C101" s="153"/>
      <c r="D101" s="153"/>
      <c r="E101" s="153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</row>
    <row r="102" spans="2:23" ht="14.25" thickBot="1">
      <c r="B102" t="s">
        <v>221</v>
      </c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150" t="s">
        <v>509</v>
      </c>
      <c r="V102" s="151"/>
      <c r="W102" s="152"/>
    </row>
    <row r="103" spans="2:23" ht="13.5">
      <c r="B103" s="59" t="s">
        <v>28</v>
      </c>
      <c r="C103" s="14" t="s">
        <v>50</v>
      </c>
      <c r="D103" s="14" t="s">
        <v>72</v>
      </c>
      <c r="E103" s="14" t="s">
        <v>5</v>
      </c>
      <c r="F103" s="14" t="s">
        <v>6</v>
      </c>
      <c r="G103" s="14" t="s">
        <v>7</v>
      </c>
      <c r="H103" s="14" t="s">
        <v>8</v>
      </c>
      <c r="I103" s="14" t="s">
        <v>11</v>
      </c>
      <c r="J103" s="14" t="s">
        <v>9</v>
      </c>
      <c r="K103" s="14" t="s">
        <v>13</v>
      </c>
      <c r="L103" s="14" t="s">
        <v>10</v>
      </c>
      <c r="M103" s="28" t="s">
        <v>12</v>
      </c>
      <c r="N103" s="14" t="s">
        <v>348</v>
      </c>
      <c r="O103" s="23"/>
      <c r="P103" s="23"/>
      <c r="Q103" s="14" t="s">
        <v>51</v>
      </c>
      <c r="R103" s="14" t="s">
        <v>1</v>
      </c>
      <c r="S103" s="14" t="s">
        <v>52</v>
      </c>
      <c r="T103" s="15" t="s">
        <v>53</v>
      </c>
      <c r="U103" s="140" t="s">
        <v>6</v>
      </c>
      <c r="V103" s="28" t="s">
        <v>7</v>
      </c>
      <c r="W103" s="29" t="s">
        <v>51</v>
      </c>
    </row>
    <row r="104" spans="2:23" ht="13.5">
      <c r="B104" s="16">
        <v>1</v>
      </c>
      <c r="C104" s="17" t="s">
        <v>29</v>
      </c>
      <c r="D104" s="18">
        <v>2</v>
      </c>
      <c r="E104" s="18">
        <f>D89+D18</f>
        <v>3</v>
      </c>
      <c r="F104" s="18">
        <f aca="true" t="shared" si="0" ref="F104:N104">E89+E18</f>
        <v>3</v>
      </c>
      <c r="G104" s="18">
        <f t="shared" si="0"/>
        <v>0</v>
      </c>
      <c r="H104" s="18">
        <f t="shared" si="0"/>
        <v>0</v>
      </c>
      <c r="I104" s="18">
        <f t="shared" si="0"/>
        <v>1</v>
      </c>
      <c r="J104" s="18">
        <f t="shared" si="0"/>
        <v>0</v>
      </c>
      <c r="K104" s="18">
        <f t="shared" si="0"/>
        <v>0</v>
      </c>
      <c r="L104" s="18">
        <f t="shared" si="0"/>
        <v>0</v>
      </c>
      <c r="M104" s="18">
        <f t="shared" si="0"/>
        <v>0</v>
      </c>
      <c r="N104" s="18">
        <f t="shared" si="0"/>
        <v>0</v>
      </c>
      <c r="O104" s="20"/>
      <c r="P104" s="20"/>
      <c r="Q104" s="19">
        <f aca="true" t="shared" si="1" ref="Q104:Q121">G104/F104</f>
        <v>0</v>
      </c>
      <c r="R104" s="18">
        <v>0</v>
      </c>
      <c r="S104" s="18">
        <v>0</v>
      </c>
      <c r="T104" s="24">
        <v>0</v>
      </c>
      <c r="U104" s="16">
        <v>2</v>
      </c>
      <c r="V104" s="18">
        <v>0</v>
      </c>
      <c r="W104" s="30">
        <f aca="true" t="shared" si="2" ref="W104:W121">V104/U104</f>
        <v>0</v>
      </c>
    </row>
    <row r="105" spans="2:23" ht="13.5">
      <c r="B105" s="16">
        <v>2</v>
      </c>
      <c r="C105" s="17" t="s">
        <v>30</v>
      </c>
      <c r="D105" s="18">
        <v>3</v>
      </c>
      <c r="E105" s="18">
        <f>D93+D66+D43</f>
        <v>11</v>
      </c>
      <c r="F105" s="18">
        <f aca="true" t="shared" si="3" ref="F105:N105">E93+E66+E43</f>
        <v>9</v>
      </c>
      <c r="G105" s="18">
        <f t="shared" si="3"/>
        <v>2</v>
      </c>
      <c r="H105" s="18">
        <f t="shared" si="3"/>
        <v>1</v>
      </c>
      <c r="I105" s="18">
        <f t="shared" si="3"/>
        <v>2</v>
      </c>
      <c r="J105" s="18">
        <f t="shared" si="3"/>
        <v>2</v>
      </c>
      <c r="K105" s="18">
        <f t="shared" si="3"/>
        <v>0</v>
      </c>
      <c r="L105" s="18">
        <f t="shared" si="3"/>
        <v>3</v>
      </c>
      <c r="M105" s="18">
        <f t="shared" si="3"/>
        <v>1</v>
      </c>
      <c r="N105" s="18">
        <f t="shared" si="3"/>
        <v>0</v>
      </c>
      <c r="O105" s="20"/>
      <c r="P105" s="20"/>
      <c r="Q105" s="19">
        <f t="shared" si="1"/>
        <v>0.2222222222222222</v>
      </c>
      <c r="R105" s="18">
        <v>0</v>
      </c>
      <c r="S105" s="18">
        <v>0</v>
      </c>
      <c r="T105" s="24">
        <v>0</v>
      </c>
      <c r="U105" s="16">
        <v>4</v>
      </c>
      <c r="V105" s="18">
        <v>1</v>
      </c>
      <c r="W105" s="30">
        <f t="shared" si="2"/>
        <v>0.25</v>
      </c>
    </row>
    <row r="106" spans="2:23" ht="13.5">
      <c r="B106" s="16">
        <v>3</v>
      </c>
      <c r="C106" s="17" t="s">
        <v>45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20"/>
      <c r="P106" s="20"/>
      <c r="Q106" s="19">
        <v>0</v>
      </c>
      <c r="R106" s="18">
        <v>0</v>
      </c>
      <c r="S106" s="18">
        <v>0</v>
      </c>
      <c r="T106" s="24">
        <v>0</v>
      </c>
      <c r="U106" s="16">
        <v>0</v>
      </c>
      <c r="V106" s="18">
        <v>0</v>
      </c>
      <c r="W106" s="30">
        <v>0</v>
      </c>
    </row>
    <row r="107" spans="2:23" ht="13.5">
      <c r="B107" s="16">
        <v>4</v>
      </c>
      <c r="C107" s="17" t="s">
        <v>31</v>
      </c>
      <c r="D107" s="18">
        <v>2</v>
      </c>
      <c r="E107" s="18">
        <f>D96+D20</f>
        <v>2</v>
      </c>
      <c r="F107" s="18">
        <f aca="true" t="shared" si="4" ref="F107:N107">E96+E20</f>
        <v>1</v>
      </c>
      <c r="G107" s="18">
        <f t="shared" si="4"/>
        <v>0</v>
      </c>
      <c r="H107" s="18">
        <f t="shared" si="4"/>
        <v>0</v>
      </c>
      <c r="I107" s="18">
        <f t="shared" si="4"/>
        <v>1</v>
      </c>
      <c r="J107" s="18">
        <f t="shared" si="4"/>
        <v>0</v>
      </c>
      <c r="K107" s="18">
        <f t="shared" si="4"/>
        <v>1</v>
      </c>
      <c r="L107" s="18">
        <f t="shared" si="4"/>
        <v>1</v>
      </c>
      <c r="M107" s="18">
        <f t="shared" si="4"/>
        <v>0</v>
      </c>
      <c r="N107" s="18">
        <f t="shared" si="4"/>
        <v>1</v>
      </c>
      <c r="O107" s="20"/>
      <c r="P107" s="20"/>
      <c r="Q107" s="19">
        <f t="shared" si="1"/>
        <v>0</v>
      </c>
      <c r="R107" s="18">
        <v>0</v>
      </c>
      <c r="S107" s="18">
        <v>0</v>
      </c>
      <c r="T107" s="24">
        <v>0</v>
      </c>
      <c r="U107" s="16">
        <v>1</v>
      </c>
      <c r="V107" s="18">
        <v>0</v>
      </c>
      <c r="W107" s="30">
        <f t="shared" si="2"/>
        <v>0</v>
      </c>
    </row>
    <row r="108" spans="2:23" ht="13.5">
      <c r="B108" s="16">
        <v>5</v>
      </c>
      <c r="C108" s="17" t="s">
        <v>46</v>
      </c>
      <c r="D108" s="18">
        <v>2</v>
      </c>
      <c r="E108" s="18">
        <f>D90+D11</f>
        <v>3</v>
      </c>
      <c r="F108" s="18">
        <f aca="true" t="shared" si="5" ref="F108:N108">E90+E11</f>
        <v>3</v>
      </c>
      <c r="G108" s="18">
        <f t="shared" si="5"/>
        <v>1</v>
      </c>
      <c r="H108" s="18">
        <f t="shared" si="5"/>
        <v>0</v>
      </c>
      <c r="I108" s="18">
        <f t="shared" si="5"/>
        <v>1</v>
      </c>
      <c r="J108" s="18">
        <f t="shared" si="5"/>
        <v>0</v>
      </c>
      <c r="K108" s="18">
        <f t="shared" si="5"/>
        <v>0</v>
      </c>
      <c r="L108" s="18">
        <f t="shared" si="5"/>
        <v>2</v>
      </c>
      <c r="M108" s="18">
        <f t="shared" si="5"/>
        <v>0</v>
      </c>
      <c r="N108" s="18">
        <f t="shared" si="5"/>
        <v>0</v>
      </c>
      <c r="O108" s="20"/>
      <c r="P108" s="20"/>
      <c r="Q108" s="19">
        <f t="shared" si="1"/>
        <v>0.3333333333333333</v>
      </c>
      <c r="R108" s="18">
        <v>0</v>
      </c>
      <c r="S108" s="18">
        <v>0</v>
      </c>
      <c r="T108" s="24">
        <v>0</v>
      </c>
      <c r="U108" s="16">
        <v>2</v>
      </c>
      <c r="V108" s="18">
        <v>1</v>
      </c>
      <c r="W108" s="30">
        <f t="shared" si="2"/>
        <v>0.5</v>
      </c>
    </row>
    <row r="109" spans="2:23" ht="13.5">
      <c r="B109" s="16">
        <v>6</v>
      </c>
      <c r="C109" s="17" t="s">
        <v>32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20"/>
      <c r="P109" s="20"/>
      <c r="Q109" s="19">
        <v>0</v>
      </c>
      <c r="R109" s="18">
        <v>0</v>
      </c>
      <c r="S109" s="18">
        <v>0</v>
      </c>
      <c r="T109" s="24">
        <v>0</v>
      </c>
      <c r="U109" s="16">
        <v>0</v>
      </c>
      <c r="V109" s="18">
        <v>0</v>
      </c>
      <c r="W109" s="30">
        <v>0</v>
      </c>
    </row>
    <row r="110" spans="2:23" ht="13.5">
      <c r="B110" s="16">
        <v>7</v>
      </c>
      <c r="C110" s="17" t="s">
        <v>33</v>
      </c>
      <c r="D110" s="18">
        <v>1</v>
      </c>
      <c r="E110" s="18">
        <f>D95</f>
        <v>1</v>
      </c>
      <c r="F110" s="18">
        <f aca="true" t="shared" si="6" ref="F110:N110">E95</f>
        <v>1</v>
      </c>
      <c r="G110" s="18">
        <f t="shared" si="6"/>
        <v>0</v>
      </c>
      <c r="H110" s="18">
        <f t="shared" si="6"/>
        <v>0</v>
      </c>
      <c r="I110" s="18">
        <f t="shared" si="6"/>
        <v>0</v>
      </c>
      <c r="J110" s="18">
        <f t="shared" si="6"/>
        <v>0</v>
      </c>
      <c r="K110" s="18">
        <f t="shared" si="6"/>
        <v>0</v>
      </c>
      <c r="L110" s="18">
        <f t="shared" si="6"/>
        <v>0</v>
      </c>
      <c r="M110" s="18">
        <f t="shared" si="6"/>
        <v>0</v>
      </c>
      <c r="N110" s="18">
        <f t="shared" si="6"/>
        <v>0</v>
      </c>
      <c r="O110" s="20"/>
      <c r="P110" s="20"/>
      <c r="Q110" s="19">
        <f t="shared" si="1"/>
        <v>0</v>
      </c>
      <c r="R110" s="18">
        <v>0</v>
      </c>
      <c r="S110" s="18">
        <v>0</v>
      </c>
      <c r="T110" s="24">
        <v>0</v>
      </c>
      <c r="U110" s="16">
        <v>1</v>
      </c>
      <c r="V110" s="18">
        <v>0</v>
      </c>
      <c r="W110" s="30">
        <f t="shared" si="2"/>
        <v>0</v>
      </c>
    </row>
    <row r="111" spans="2:23" ht="13.5">
      <c r="B111" s="16">
        <v>8</v>
      </c>
      <c r="C111" s="17" t="s">
        <v>48</v>
      </c>
      <c r="D111" s="18">
        <v>4</v>
      </c>
      <c r="E111" s="18">
        <f>D14+D39+D63+D87</f>
        <v>14</v>
      </c>
      <c r="F111" s="18">
        <f aca="true" t="shared" si="7" ref="F111:N111">E14+E39+E63+E87</f>
        <v>12</v>
      </c>
      <c r="G111" s="18">
        <f t="shared" si="7"/>
        <v>3</v>
      </c>
      <c r="H111" s="18">
        <f t="shared" si="7"/>
        <v>5</v>
      </c>
      <c r="I111" s="18">
        <f t="shared" si="7"/>
        <v>1</v>
      </c>
      <c r="J111" s="18">
        <f t="shared" si="7"/>
        <v>1</v>
      </c>
      <c r="K111" s="18">
        <f t="shared" si="7"/>
        <v>3</v>
      </c>
      <c r="L111" s="18">
        <f t="shared" si="7"/>
        <v>3</v>
      </c>
      <c r="M111" s="18">
        <f t="shared" si="7"/>
        <v>1</v>
      </c>
      <c r="N111" s="18">
        <f t="shared" si="7"/>
        <v>1</v>
      </c>
      <c r="O111" s="20"/>
      <c r="P111" s="20"/>
      <c r="Q111" s="19">
        <f t="shared" si="1"/>
        <v>0.25</v>
      </c>
      <c r="R111" s="18">
        <v>0</v>
      </c>
      <c r="S111" s="18">
        <v>0</v>
      </c>
      <c r="T111" s="24">
        <v>0</v>
      </c>
      <c r="U111" s="16">
        <v>5</v>
      </c>
      <c r="V111" s="18">
        <v>2</v>
      </c>
      <c r="W111" s="30">
        <f t="shared" si="2"/>
        <v>0.4</v>
      </c>
    </row>
    <row r="112" spans="2:23" ht="13.5">
      <c r="B112" s="16">
        <v>9</v>
      </c>
      <c r="C112" s="17" t="s">
        <v>43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20"/>
      <c r="P112" s="20"/>
      <c r="Q112" s="19">
        <v>0</v>
      </c>
      <c r="R112" s="18">
        <v>0</v>
      </c>
      <c r="S112" s="18">
        <v>0</v>
      </c>
      <c r="T112" s="24">
        <v>0</v>
      </c>
      <c r="U112" s="16">
        <v>0</v>
      </c>
      <c r="V112" s="18">
        <v>0</v>
      </c>
      <c r="W112" s="30">
        <v>0</v>
      </c>
    </row>
    <row r="113" spans="2:23" ht="13.5">
      <c r="B113" s="16">
        <v>10</v>
      </c>
      <c r="C113" s="17" t="s">
        <v>34</v>
      </c>
      <c r="D113" s="18">
        <v>4</v>
      </c>
      <c r="E113" s="18">
        <f>D85+D61+D37+D12</f>
        <v>14</v>
      </c>
      <c r="F113" s="18">
        <f aca="true" t="shared" si="8" ref="F113:N113">E85+E61+E37+E12</f>
        <v>12</v>
      </c>
      <c r="G113" s="18">
        <f t="shared" si="8"/>
        <v>5</v>
      </c>
      <c r="H113" s="18">
        <f t="shared" si="8"/>
        <v>3</v>
      </c>
      <c r="I113" s="18">
        <f t="shared" si="8"/>
        <v>6</v>
      </c>
      <c r="J113" s="18">
        <f t="shared" si="8"/>
        <v>2</v>
      </c>
      <c r="K113" s="18">
        <f t="shared" si="8"/>
        <v>0</v>
      </c>
      <c r="L113" s="18">
        <f t="shared" si="8"/>
        <v>2</v>
      </c>
      <c r="M113" s="18">
        <f t="shared" si="8"/>
        <v>0</v>
      </c>
      <c r="N113" s="18">
        <f t="shared" si="8"/>
        <v>0</v>
      </c>
      <c r="O113" s="20"/>
      <c r="P113" s="20"/>
      <c r="Q113" s="19">
        <f t="shared" si="1"/>
        <v>0.4166666666666667</v>
      </c>
      <c r="R113" s="18">
        <v>0</v>
      </c>
      <c r="S113" s="18">
        <v>0</v>
      </c>
      <c r="T113" s="24">
        <v>0</v>
      </c>
      <c r="U113" s="16">
        <v>5</v>
      </c>
      <c r="V113" s="18">
        <v>2</v>
      </c>
      <c r="W113" s="30">
        <f t="shared" si="2"/>
        <v>0.4</v>
      </c>
    </row>
    <row r="114" spans="2:23" ht="13.5">
      <c r="B114" s="16">
        <v>11</v>
      </c>
      <c r="C114" s="17" t="s">
        <v>35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20"/>
      <c r="P114" s="20"/>
      <c r="Q114" s="19">
        <v>0</v>
      </c>
      <c r="R114" s="18">
        <v>0</v>
      </c>
      <c r="S114" s="18">
        <v>0</v>
      </c>
      <c r="T114" s="24">
        <v>0</v>
      </c>
      <c r="U114" s="16">
        <v>0</v>
      </c>
      <c r="V114" s="18">
        <v>0</v>
      </c>
      <c r="W114" s="30">
        <v>0</v>
      </c>
    </row>
    <row r="115" spans="2:23" ht="13.5">
      <c r="B115" s="16">
        <v>12</v>
      </c>
      <c r="C115" s="17" t="s">
        <v>36</v>
      </c>
      <c r="D115" s="18">
        <v>3</v>
      </c>
      <c r="E115" s="18">
        <f>D94+D67+D44</f>
        <v>7</v>
      </c>
      <c r="F115" s="18">
        <f aca="true" t="shared" si="9" ref="F115:N115">E94+E67+E44</f>
        <v>4</v>
      </c>
      <c r="G115" s="18">
        <f t="shared" si="9"/>
        <v>1</v>
      </c>
      <c r="H115" s="18">
        <f t="shared" si="9"/>
        <v>0</v>
      </c>
      <c r="I115" s="18">
        <f t="shared" si="9"/>
        <v>2</v>
      </c>
      <c r="J115" s="18">
        <f t="shared" si="9"/>
        <v>2</v>
      </c>
      <c r="K115" s="18">
        <f t="shared" si="9"/>
        <v>0</v>
      </c>
      <c r="L115" s="18">
        <f t="shared" si="9"/>
        <v>1</v>
      </c>
      <c r="M115" s="18">
        <f t="shared" si="9"/>
        <v>0</v>
      </c>
      <c r="N115" s="18">
        <f t="shared" si="9"/>
        <v>1</v>
      </c>
      <c r="O115" s="20"/>
      <c r="P115" s="20"/>
      <c r="Q115" s="19">
        <f t="shared" si="1"/>
        <v>0.25</v>
      </c>
      <c r="R115" s="18">
        <v>0</v>
      </c>
      <c r="S115" s="18">
        <v>0</v>
      </c>
      <c r="T115" s="24">
        <v>0</v>
      </c>
      <c r="U115" s="16">
        <v>2</v>
      </c>
      <c r="V115" s="18">
        <v>1</v>
      </c>
      <c r="W115" s="30">
        <f t="shared" si="2"/>
        <v>0.5</v>
      </c>
    </row>
    <row r="116" spans="2:23" ht="13.5">
      <c r="B116" s="16">
        <v>13</v>
      </c>
      <c r="C116" s="17" t="s">
        <v>37</v>
      </c>
      <c r="D116" s="18">
        <v>4</v>
      </c>
      <c r="E116" s="18">
        <f>D84+D60+D35+D17</f>
        <v>14</v>
      </c>
      <c r="F116" s="18">
        <f aca="true" t="shared" si="10" ref="F116:N116">E84+E60+E35+E17</f>
        <v>13</v>
      </c>
      <c r="G116" s="18">
        <f t="shared" si="10"/>
        <v>2</v>
      </c>
      <c r="H116" s="18">
        <f t="shared" si="10"/>
        <v>1</v>
      </c>
      <c r="I116" s="18">
        <f t="shared" si="10"/>
        <v>4</v>
      </c>
      <c r="J116" s="18">
        <f t="shared" si="10"/>
        <v>1</v>
      </c>
      <c r="K116" s="18">
        <f t="shared" si="10"/>
        <v>0</v>
      </c>
      <c r="L116" s="18">
        <f t="shared" si="10"/>
        <v>2</v>
      </c>
      <c r="M116" s="18">
        <f t="shared" si="10"/>
        <v>0</v>
      </c>
      <c r="N116" s="18">
        <f t="shared" si="10"/>
        <v>0</v>
      </c>
      <c r="O116" s="20"/>
      <c r="P116" s="20"/>
      <c r="Q116" s="19">
        <f t="shared" si="1"/>
        <v>0.15384615384615385</v>
      </c>
      <c r="R116" s="18">
        <v>0</v>
      </c>
      <c r="S116" s="18">
        <v>0</v>
      </c>
      <c r="T116" s="24">
        <v>0</v>
      </c>
      <c r="U116" s="16">
        <v>7</v>
      </c>
      <c r="V116" s="18">
        <v>1</v>
      </c>
      <c r="W116" s="30">
        <f t="shared" si="2"/>
        <v>0.14285714285714285</v>
      </c>
    </row>
    <row r="117" spans="2:23" ht="13.5">
      <c r="B117" s="16">
        <v>14</v>
      </c>
      <c r="C117" s="17" t="s">
        <v>38</v>
      </c>
      <c r="D117" s="18">
        <v>3</v>
      </c>
      <c r="E117" s="18">
        <f>D92+D40+D15</f>
        <v>7</v>
      </c>
      <c r="F117" s="18">
        <f aca="true" t="shared" si="11" ref="F117:N117">E92+E40+E15</f>
        <v>6</v>
      </c>
      <c r="G117" s="18">
        <f t="shared" si="11"/>
        <v>2</v>
      </c>
      <c r="H117" s="18">
        <f t="shared" si="11"/>
        <v>0</v>
      </c>
      <c r="I117" s="18">
        <f t="shared" si="11"/>
        <v>2</v>
      </c>
      <c r="J117" s="18">
        <f t="shared" si="11"/>
        <v>1</v>
      </c>
      <c r="K117" s="18">
        <f t="shared" si="11"/>
        <v>0</v>
      </c>
      <c r="L117" s="18">
        <f t="shared" si="11"/>
        <v>2</v>
      </c>
      <c r="M117" s="18">
        <f t="shared" si="11"/>
        <v>0</v>
      </c>
      <c r="N117" s="18">
        <f t="shared" si="11"/>
        <v>0</v>
      </c>
      <c r="O117" s="20"/>
      <c r="P117" s="20"/>
      <c r="Q117" s="19">
        <f t="shared" si="1"/>
        <v>0.3333333333333333</v>
      </c>
      <c r="R117" s="18">
        <v>0</v>
      </c>
      <c r="S117" s="18">
        <v>0</v>
      </c>
      <c r="T117" s="24">
        <v>0</v>
      </c>
      <c r="U117" s="16">
        <v>5</v>
      </c>
      <c r="V117" s="18">
        <v>1</v>
      </c>
      <c r="W117" s="30">
        <f t="shared" si="2"/>
        <v>0.2</v>
      </c>
    </row>
    <row r="118" spans="2:23" ht="13.5">
      <c r="B118" s="16">
        <v>15</v>
      </c>
      <c r="C118" s="17" t="s">
        <v>39</v>
      </c>
      <c r="D118" s="18">
        <v>4</v>
      </c>
      <c r="E118" s="18">
        <f>D83+D59+D41+D10</f>
        <v>11</v>
      </c>
      <c r="F118" s="18">
        <f aca="true" t="shared" si="12" ref="F118:N118">E83+E59+E41+E10</f>
        <v>9</v>
      </c>
      <c r="G118" s="18">
        <f t="shared" si="12"/>
        <v>5</v>
      </c>
      <c r="H118" s="18">
        <f t="shared" si="12"/>
        <v>2</v>
      </c>
      <c r="I118" s="18">
        <f t="shared" si="12"/>
        <v>6</v>
      </c>
      <c r="J118" s="18">
        <f t="shared" si="12"/>
        <v>2</v>
      </c>
      <c r="K118" s="18">
        <f t="shared" si="12"/>
        <v>0</v>
      </c>
      <c r="L118" s="18">
        <f t="shared" si="12"/>
        <v>7</v>
      </c>
      <c r="M118" s="18">
        <f t="shared" si="12"/>
        <v>0</v>
      </c>
      <c r="N118" s="18">
        <f t="shared" si="12"/>
        <v>0</v>
      </c>
      <c r="O118" s="20"/>
      <c r="P118" s="20"/>
      <c r="Q118" s="19">
        <f t="shared" si="1"/>
        <v>0.5555555555555556</v>
      </c>
      <c r="R118" s="18">
        <v>0</v>
      </c>
      <c r="S118" s="18">
        <v>0</v>
      </c>
      <c r="T118" s="24">
        <v>2</v>
      </c>
      <c r="U118" s="16">
        <v>3</v>
      </c>
      <c r="V118" s="18">
        <v>1</v>
      </c>
      <c r="W118" s="30">
        <f t="shared" si="2"/>
        <v>0.3333333333333333</v>
      </c>
    </row>
    <row r="119" spans="2:23" ht="13.5">
      <c r="B119" s="16">
        <v>16</v>
      </c>
      <c r="C119" s="17" t="s">
        <v>40</v>
      </c>
      <c r="D119" s="18">
        <v>4</v>
      </c>
      <c r="E119" s="18">
        <f>D86+D62+D38+D13</f>
        <v>14</v>
      </c>
      <c r="F119" s="18">
        <f aca="true" t="shared" si="13" ref="F119:N119">E86+E62+E38+E13</f>
        <v>11</v>
      </c>
      <c r="G119" s="18">
        <f t="shared" si="13"/>
        <v>7</v>
      </c>
      <c r="H119" s="18">
        <f t="shared" si="13"/>
        <v>6</v>
      </c>
      <c r="I119" s="18">
        <f t="shared" si="13"/>
        <v>6</v>
      </c>
      <c r="J119" s="18">
        <f t="shared" si="13"/>
        <v>3</v>
      </c>
      <c r="K119" s="18">
        <f t="shared" si="13"/>
        <v>0</v>
      </c>
      <c r="L119" s="18">
        <f t="shared" si="13"/>
        <v>4</v>
      </c>
      <c r="M119" s="18">
        <f t="shared" si="13"/>
        <v>0</v>
      </c>
      <c r="N119" s="18">
        <f t="shared" si="13"/>
        <v>0</v>
      </c>
      <c r="O119" s="20"/>
      <c r="P119" s="20"/>
      <c r="Q119" s="19">
        <f t="shared" si="1"/>
        <v>0.6363636363636364</v>
      </c>
      <c r="R119" s="18">
        <v>3</v>
      </c>
      <c r="S119" s="18">
        <v>0</v>
      </c>
      <c r="T119" s="24">
        <v>0</v>
      </c>
      <c r="U119" s="16">
        <v>5</v>
      </c>
      <c r="V119" s="18">
        <v>5</v>
      </c>
      <c r="W119" s="30">
        <f t="shared" si="2"/>
        <v>1</v>
      </c>
    </row>
    <row r="120" spans="2:23" ht="13.5">
      <c r="B120" s="16">
        <v>17</v>
      </c>
      <c r="C120" s="17" t="s">
        <v>41</v>
      </c>
      <c r="D120" s="18">
        <v>4</v>
      </c>
      <c r="E120" s="18">
        <f>D91+D65+D36</f>
        <v>9</v>
      </c>
      <c r="F120" s="18">
        <f aca="true" t="shared" si="14" ref="F120:N120">E91+E65+E36</f>
        <v>9</v>
      </c>
      <c r="G120" s="18">
        <f t="shared" si="14"/>
        <v>3</v>
      </c>
      <c r="H120" s="18">
        <f t="shared" si="14"/>
        <v>1</v>
      </c>
      <c r="I120" s="18">
        <f t="shared" si="14"/>
        <v>2</v>
      </c>
      <c r="J120" s="18">
        <f t="shared" si="14"/>
        <v>0</v>
      </c>
      <c r="K120" s="18">
        <f t="shared" si="14"/>
        <v>1</v>
      </c>
      <c r="L120" s="18">
        <f t="shared" si="14"/>
        <v>0</v>
      </c>
      <c r="M120" s="18">
        <f t="shared" si="14"/>
        <v>0</v>
      </c>
      <c r="N120" s="18">
        <f t="shared" si="14"/>
        <v>0</v>
      </c>
      <c r="O120" s="20"/>
      <c r="P120" s="20"/>
      <c r="Q120" s="19">
        <f t="shared" si="1"/>
        <v>0.3333333333333333</v>
      </c>
      <c r="R120" s="18">
        <v>0</v>
      </c>
      <c r="S120" s="18">
        <v>0</v>
      </c>
      <c r="T120" s="24">
        <v>0</v>
      </c>
      <c r="U120" s="16">
        <v>4</v>
      </c>
      <c r="V120" s="18">
        <v>1</v>
      </c>
      <c r="W120" s="30">
        <f t="shared" si="2"/>
        <v>0.25</v>
      </c>
    </row>
    <row r="121" spans="2:23" ht="13.5">
      <c r="B121" s="16">
        <v>19</v>
      </c>
      <c r="C121" s="17" t="s">
        <v>42</v>
      </c>
      <c r="D121" s="18">
        <v>4</v>
      </c>
      <c r="E121" s="18">
        <f>D88+D64+D42+D16</f>
        <v>11</v>
      </c>
      <c r="F121" s="18">
        <f aca="true" t="shared" si="15" ref="F121:N121">E88+E64+E42+E16</f>
        <v>6</v>
      </c>
      <c r="G121" s="18">
        <f t="shared" si="15"/>
        <v>2</v>
      </c>
      <c r="H121" s="18">
        <f t="shared" si="15"/>
        <v>1</v>
      </c>
      <c r="I121" s="18">
        <f t="shared" si="15"/>
        <v>1</v>
      </c>
      <c r="J121" s="18">
        <f t="shared" si="15"/>
        <v>5</v>
      </c>
      <c r="K121" s="18">
        <f t="shared" si="15"/>
        <v>1</v>
      </c>
      <c r="L121" s="18">
        <f t="shared" si="15"/>
        <v>1</v>
      </c>
      <c r="M121" s="18">
        <f t="shared" si="15"/>
        <v>0</v>
      </c>
      <c r="N121" s="18">
        <f t="shared" si="15"/>
        <v>0</v>
      </c>
      <c r="O121" s="20"/>
      <c r="P121" s="20"/>
      <c r="Q121" s="19">
        <f t="shared" si="1"/>
        <v>0.3333333333333333</v>
      </c>
      <c r="R121" s="18">
        <v>1</v>
      </c>
      <c r="S121" s="18">
        <v>0</v>
      </c>
      <c r="T121" s="24">
        <v>0</v>
      </c>
      <c r="U121" s="16">
        <v>3</v>
      </c>
      <c r="V121" s="18">
        <v>1</v>
      </c>
      <c r="W121" s="30">
        <f t="shared" si="2"/>
        <v>0.3333333333333333</v>
      </c>
    </row>
    <row r="122" spans="2:23" ht="14.25" thickBot="1">
      <c r="B122" s="62">
        <v>20</v>
      </c>
      <c r="C122" s="60" t="s">
        <v>44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2"/>
      <c r="P122" s="22"/>
      <c r="Q122" s="63">
        <v>0</v>
      </c>
      <c r="R122" s="21">
        <v>0</v>
      </c>
      <c r="S122" s="21">
        <v>0</v>
      </c>
      <c r="T122" s="26">
        <v>0</v>
      </c>
      <c r="U122" s="62">
        <v>0</v>
      </c>
      <c r="V122" s="21">
        <v>0</v>
      </c>
      <c r="W122" s="64">
        <v>0</v>
      </c>
    </row>
    <row r="124" ht="14.25" thickBot="1">
      <c r="B124" t="s">
        <v>68</v>
      </c>
    </row>
    <row r="125" spans="2:20" ht="13.5">
      <c r="B125" s="59" t="s">
        <v>28</v>
      </c>
      <c r="C125" s="14" t="s">
        <v>50</v>
      </c>
      <c r="D125" s="14" t="s">
        <v>72</v>
      </c>
      <c r="E125" s="14" t="s">
        <v>65</v>
      </c>
      <c r="F125" s="14" t="s">
        <v>66</v>
      </c>
      <c r="G125" s="14" t="s">
        <v>5</v>
      </c>
      <c r="H125" s="14" t="s">
        <v>7</v>
      </c>
      <c r="I125" s="14" t="s">
        <v>9</v>
      </c>
      <c r="J125" s="14" t="s">
        <v>13</v>
      </c>
      <c r="K125" s="14" t="s">
        <v>63</v>
      </c>
      <c r="L125" s="14" t="s">
        <v>64</v>
      </c>
      <c r="M125" s="14" t="s">
        <v>69</v>
      </c>
      <c r="N125" s="14"/>
      <c r="O125" s="35"/>
      <c r="P125" s="14"/>
      <c r="Q125" s="14" t="s">
        <v>67</v>
      </c>
      <c r="R125" s="14" t="s">
        <v>70</v>
      </c>
      <c r="S125" s="14" t="s">
        <v>71</v>
      </c>
      <c r="T125" s="15" t="s">
        <v>73</v>
      </c>
    </row>
    <row r="126" spans="2:20" ht="13.5">
      <c r="B126" s="71">
        <v>10</v>
      </c>
      <c r="C126" s="78" t="s">
        <v>34</v>
      </c>
      <c r="D126" s="52">
        <v>2</v>
      </c>
      <c r="E126" s="52">
        <f>D99+D23</f>
        <v>9</v>
      </c>
      <c r="F126" s="52">
        <f aca="true" t="shared" si="16" ref="F126:M126">E99+E23</f>
        <v>96</v>
      </c>
      <c r="G126" s="52">
        <f t="shared" si="16"/>
        <v>27</v>
      </c>
      <c r="H126" s="52">
        <f t="shared" si="16"/>
        <v>1</v>
      </c>
      <c r="I126" s="52">
        <f t="shared" si="16"/>
        <v>0</v>
      </c>
      <c r="J126" s="52">
        <f t="shared" si="16"/>
        <v>8</v>
      </c>
      <c r="K126" s="52">
        <f t="shared" si="16"/>
        <v>0</v>
      </c>
      <c r="L126" s="52">
        <f t="shared" si="16"/>
        <v>0</v>
      </c>
      <c r="M126" s="52">
        <f t="shared" si="16"/>
        <v>0</v>
      </c>
      <c r="N126" s="52"/>
      <c r="O126" s="72"/>
      <c r="P126" s="52"/>
      <c r="Q126" s="39">
        <f>L126/E126*7</f>
        <v>0</v>
      </c>
      <c r="R126" s="52">
        <v>2</v>
      </c>
      <c r="S126" s="52">
        <v>0</v>
      </c>
      <c r="T126" s="53">
        <v>0</v>
      </c>
    </row>
    <row r="127" spans="2:20" ht="14.25" thickBot="1">
      <c r="B127" s="86">
        <v>16</v>
      </c>
      <c r="C127" s="60" t="s">
        <v>40</v>
      </c>
      <c r="D127" s="87">
        <v>2</v>
      </c>
      <c r="E127" s="87">
        <f>D70+D47</f>
        <v>14</v>
      </c>
      <c r="F127" s="87">
        <f aca="true" t="shared" si="17" ref="F127:M127">E70+E47</f>
        <v>146</v>
      </c>
      <c r="G127" s="87">
        <f t="shared" si="17"/>
        <v>46</v>
      </c>
      <c r="H127" s="87">
        <f t="shared" si="17"/>
        <v>1</v>
      </c>
      <c r="I127" s="87">
        <f t="shared" si="17"/>
        <v>2</v>
      </c>
      <c r="J127" s="87">
        <f t="shared" si="17"/>
        <v>8</v>
      </c>
      <c r="K127" s="87">
        <f t="shared" si="17"/>
        <v>0</v>
      </c>
      <c r="L127" s="87">
        <f t="shared" si="17"/>
        <v>0</v>
      </c>
      <c r="M127" s="87">
        <f t="shared" si="17"/>
        <v>0</v>
      </c>
      <c r="N127" s="87"/>
      <c r="O127" s="42"/>
      <c r="P127" s="41"/>
      <c r="Q127" s="99">
        <f>L127/E127*7</f>
        <v>0</v>
      </c>
      <c r="R127" s="41">
        <v>2</v>
      </c>
      <c r="S127" s="41">
        <v>0</v>
      </c>
      <c r="T127" s="44">
        <v>0</v>
      </c>
    </row>
  </sheetData>
  <sheetProtection/>
  <mergeCells count="10">
    <mergeCell ref="U102:W102"/>
    <mergeCell ref="A1:O1"/>
    <mergeCell ref="A25:O25"/>
    <mergeCell ref="A101:O101"/>
    <mergeCell ref="A49:O49"/>
    <mergeCell ref="A26:A48"/>
    <mergeCell ref="O26:O48"/>
    <mergeCell ref="A72:O72"/>
    <mergeCell ref="O50:O71"/>
    <mergeCell ref="A50:A71"/>
  </mergeCells>
  <printOptions/>
  <pageMargins left="0.787" right="0.787" top="0.984" bottom="0.984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C37"/>
  <sheetViews>
    <sheetView zoomScale="85" zoomScaleNormal="85" zoomScalePageLayoutView="0" workbookViewId="0" topLeftCell="A1">
      <selection activeCell="T31" sqref="T31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0" max="22" width="9.625" style="0" customWidth="1"/>
    <col min="23" max="24" width="5.625" style="0" customWidth="1"/>
  </cols>
  <sheetData>
    <row r="1" ht="14.25" thickBot="1"/>
    <row r="2" spans="2:25" ht="14.25" thickBot="1">
      <c r="B2" t="s">
        <v>78</v>
      </c>
      <c r="W2" s="150" t="s">
        <v>509</v>
      </c>
      <c r="X2" s="151"/>
      <c r="Y2" s="152"/>
    </row>
    <row r="3" spans="2:27" ht="13.5">
      <c r="B3" s="59" t="s">
        <v>28</v>
      </c>
      <c r="C3" s="14" t="s">
        <v>50</v>
      </c>
      <c r="D3" s="14" t="s">
        <v>72</v>
      </c>
      <c r="E3" s="14" t="s">
        <v>5</v>
      </c>
      <c r="F3" s="14" t="s">
        <v>6</v>
      </c>
      <c r="G3" s="14" t="s">
        <v>7</v>
      </c>
      <c r="H3" s="14" t="s">
        <v>8</v>
      </c>
      <c r="I3" s="14" t="s">
        <v>11</v>
      </c>
      <c r="J3" s="14" t="s">
        <v>9</v>
      </c>
      <c r="K3" s="14" t="s">
        <v>13</v>
      </c>
      <c r="L3" s="14" t="s">
        <v>10</v>
      </c>
      <c r="M3" s="46" t="s">
        <v>12</v>
      </c>
      <c r="N3" s="46" t="s">
        <v>348</v>
      </c>
      <c r="O3" s="14" t="s">
        <v>51</v>
      </c>
      <c r="P3" s="14" t="s">
        <v>54</v>
      </c>
      <c r="Q3" s="14" t="s">
        <v>55</v>
      </c>
      <c r="R3" s="14" t="s">
        <v>53</v>
      </c>
      <c r="S3" s="28" t="s">
        <v>56</v>
      </c>
      <c r="T3" s="28" t="s">
        <v>58</v>
      </c>
      <c r="U3" s="28" t="s">
        <v>57</v>
      </c>
      <c r="V3" s="29" t="s">
        <v>59</v>
      </c>
      <c r="W3" s="140" t="s">
        <v>6</v>
      </c>
      <c r="X3" s="28" t="s">
        <v>7</v>
      </c>
      <c r="Y3" s="29" t="s">
        <v>51</v>
      </c>
      <c r="Z3" s="31"/>
      <c r="AA3" s="32"/>
    </row>
    <row r="4" spans="2:27" ht="13.5">
      <c r="B4" s="16">
        <v>1</v>
      </c>
      <c r="C4" s="48" t="s">
        <v>29</v>
      </c>
      <c r="D4" s="67">
        <f>'学童（春）'!D86+'関団連（春）'!D102+'新所リーグ（春）'!D128+'日ハム杯'!D128+'所少連（春）'!D75+'所沢市'!D80+'西武沿線'!D28+'関東読売'!D130+'新所リーグ（秋）'!D149+'学童（秋）'!D75+'関団連（秋）'!D104</f>
        <v>20</v>
      </c>
      <c r="E4" s="67">
        <f>'学童（春）'!E86+'関団連（春）'!E102+'新所リーグ（春）'!E128+'日ハム杯'!E128+'所少連（春）'!E75+'所沢市'!E80+'西武沿線'!E28+'関東読売'!E130+'新所リーグ（秋）'!E149+'学童（秋）'!E75+'関団連（秋）'!E104</f>
        <v>39</v>
      </c>
      <c r="F4" s="67">
        <f>'学童（春）'!F86+'関団連（春）'!F102+'新所リーグ（春）'!F128+'日ハム杯'!F128+'所少連（春）'!F75+'所沢市'!F80+'西武沿線'!F28+'関東読売'!F130+'新所リーグ（秋）'!F149+'学童（秋）'!F75+'関団連（秋）'!F104</f>
        <v>32</v>
      </c>
      <c r="G4" s="67">
        <f>'学童（春）'!G86+'関団連（春）'!G102+'新所リーグ（春）'!G128+'日ハム杯'!G128+'所少連（春）'!G75+'所沢市'!G80+'西武沿線'!G28+'関東読売'!G130+'新所リーグ（秋）'!G149+'学童（秋）'!G75+'関団連（秋）'!G104</f>
        <v>10</v>
      </c>
      <c r="H4" s="67">
        <f>'学童（春）'!H86+'関団連（春）'!H102+'新所リーグ（春）'!H128+'日ハム杯'!H128+'所少連（春）'!H75+'所沢市'!H80+'西武沿線'!H28+'関東読売'!H130+'新所リーグ（秋）'!H149+'学童（秋）'!H75+'関団連（秋）'!H104</f>
        <v>5</v>
      </c>
      <c r="I4" s="67">
        <f>'学童（春）'!I86+'関団連（春）'!I102+'新所リーグ（春）'!I128+'日ハム杯'!I128+'所少連（春）'!I75+'所沢市'!I80+'西武沿線'!I28+'関東読売'!I130+'新所リーグ（秋）'!I149+'学童（秋）'!I75+'関団連（秋）'!I104</f>
        <v>8</v>
      </c>
      <c r="J4" s="67">
        <f>'学童（春）'!J86+'関団連（春）'!J102+'新所リーグ（春）'!J128+'日ハム杯'!J128+'所少連（春）'!J75+'所沢市'!J80+'西武沿線'!J28+'関東読売'!J130+'新所リーグ（秋）'!J149+'学童（秋）'!J75+'関団連（秋）'!J104</f>
        <v>5</v>
      </c>
      <c r="K4" s="67">
        <f>'学童（春）'!K86+'関団連（春）'!K102+'新所リーグ（春）'!K128+'日ハム杯'!K128+'所少連（春）'!K75+'所沢市'!K80+'西武沿線'!K28+'関東読売'!K130+'新所リーグ（秋）'!K149+'学童（秋）'!K75+'関団連（秋）'!K104</f>
        <v>3</v>
      </c>
      <c r="L4" s="67">
        <f>'学童（春）'!L86+'関団連（春）'!L102+'新所リーグ（春）'!L128+'日ハム杯'!L128+'所少連（春）'!L75+'所沢市'!L80+'西武沿線'!L28+'関東読売'!L130+'新所リーグ（秋）'!L149+'学童（秋）'!L75+'関団連（秋）'!L104</f>
        <v>10</v>
      </c>
      <c r="M4" s="67">
        <f>'学童（春）'!M86+'関団連（春）'!M102+'新所リーグ（春）'!M128+'日ハム杯'!M128+'所少連（春）'!M75+'所沢市'!M80+'西武沿線'!M28+'関東読売'!M130+'新所リーグ（秋）'!M149+'学童（秋）'!M75+'関団連（秋）'!M104</f>
        <v>7</v>
      </c>
      <c r="N4" s="67">
        <f>'学童（春）'!N86+'関団連（春）'!N102+'新所リーグ（春）'!N128+'日ハム杯'!N128+'所少連（春）'!N75+'所沢市'!N80+'西武沿線'!N28+'関東読売'!N130+'新所リーグ（秋）'!N149+'学童（秋）'!N75+'関団連（秋）'!N104</f>
        <v>2</v>
      </c>
      <c r="O4" s="19">
        <f aca="true" t="shared" si="0" ref="O4:O24">G4/F4</f>
        <v>0.3125</v>
      </c>
      <c r="P4" s="18">
        <f>'学童（春）'!Q86+'関団連（春）'!Q102+'新所リーグ（春）'!Q128+'日ハム杯'!R128+'所少連（春）'!Q75+'所沢市'!Q80+'西武沿線'!Q28+'関東読売'!Q130+'新所リーグ（秋）'!Q149+'関団連（秋）'!R104</f>
        <v>0</v>
      </c>
      <c r="Q4" s="18">
        <f>'学童（春）'!R86+'関団連（春）'!R102+'新所リーグ（春）'!R128+'日ハム杯'!S128+'所少連（春）'!R75+'所沢市'!R80+'西武沿線'!R28+'関東読売'!R130+'新所リーグ（秋）'!R149+'関団連（秋）'!S104</f>
        <v>0</v>
      </c>
      <c r="R4" s="18">
        <f>'学童（春）'!S86+'関団連（春）'!S102+'新所リーグ（春）'!S128+'日ハム杯'!T128+'所少連（春）'!S75+'所沢市'!S80+'西武沿線'!S28+'関東読売'!S130+'新所リーグ（秋）'!S149+'関団連（秋）'!T104</f>
        <v>0</v>
      </c>
      <c r="S4" s="18">
        <f aca="true" t="shared" si="1" ref="S4:S24">G4+R4+Q4*2+P4*3</f>
        <v>10</v>
      </c>
      <c r="T4" s="19">
        <f aca="true" t="shared" si="2" ref="T4:T24">S4/F4</f>
        <v>0.3125</v>
      </c>
      <c r="U4" s="19">
        <f aca="true" t="shared" si="3" ref="U4:U9">(G4+J4)/(F4+J4)</f>
        <v>0.40540540540540543</v>
      </c>
      <c r="V4" s="30">
        <f aca="true" t="shared" si="4" ref="V4:V9">T4+U4</f>
        <v>0.7179054054054055</v>
      </c>
      <c r="W4" s="16">
        <f>'学童（春）'!T86+'関団連（春）'!T102+'新所リーグ（春）'!T128+'所少連（春）'!T75+'日ハム杯'!U128+'所沢市'!T80+'西武沿線'!T28+'関東読売'!T130+'新所リーグ（秋）'!T149+'学童（秋）'!U75+'所少連（秋）'!U97+'関団連（秋）'!U104</f>
        <v>23</v>
      </c>
      <c r="X4" s="18">
        <f>'学童（春）'!U86+'関団連（春）'!U102+'新所リーグ（春）'!U128+'所少連（春）'!U75+'日ハム杯'!V128+'所沢市'!U80+'西武沿線'!U28+'関東読売'!U130+'新所リーグ（秋）'!U149+'学童（秋）'!V75+'所少連（秋）'!V97+'関団連（秋）'!V104</f>
        <v>6</v>
      </c>
      <c r="Y4" s="30">
        <f aca="true" t="shared" si="5" ref="Y4:Y27">X4/W4</f>
        <v>0.2608695652173913</v>
      </c>
      <c r="Z4" s="33"/>
      <c r="AA4" s="34"/>
    </row>
    <row r="5" spans="2:27" ht="13.5">
      <c r="B5" s="16">
        <v>2</v>
      </c>
      <c r="C5" s="48" t="s">
        <v>30</v>
      </c>
      <c r="D5" s="67">
        <f>'学童（春）'!D87+'関団連（春）'!D103+'新所リーグ（春）'!D129+'日ハム杯'!D129+'所少連（春）'!D76+'所沢市'!D81+'西武沿線'!D29+'関東読売'!D131+'新所リーグ（秋）'!D150+'所少連（秋）'!D98+'関団連（秋）'!D105</f>
        <v>39</v>
      </c>
      <c r="E5" s="67">
        <f>'学童（春）'!E87+'関団連（春）'!E103+'新所リーグ（春）'!E129+'日ハム杯'!E129+'所少連（春）'!E76+'所沢市'!E81+'西武沿線'!E29+'関東読売'!E131+'新所リーグ（秋）'!E150+'所少連（秋）'!E98+'関団連（秋）'!E105</f>
        <v>88</v>
      </c>
      <c r="F5" s="67">
        <f>'学童（春）'!F87+'関団連（春）'!F103+'新所リーグ（春）'!F129+'日ハム杯'!F129+'所少連（春）'!F76+'所沢市'!F81+'西武沿線'!F29+'関東読売'!F131+'新所リーグ（秋）'!F150+'所少連（秋）'!F98+'関団連（秋）'!F105</f>
        <v>70</v>
      </c>
      <c r="G5" s="67">
        <f>'学童（春）'!G87+'関団連（春）'!G103+'新所リーグ（春）'!G129+'日ハム杯'!G129+'所少連（春）'!G76+'所沢市'!G81+'西武沿線'!G29+'関東読売'!G131+'新所リーグ（秋）'!G150+'所少連（秋）'!G98+'関団連（秋）'!G105</f>
        <v>18</v>
      </c>
      <c r="H5" s="67">
        <f>'学童（春）'!H87+'関団連（春）'!H103+'新所リーグ（春）'!H129+'日ハム杯'!H129+'所少連（春）'!H76+'所沢市'!H81+'西武沿線'!H29+'関東読売'!H131+'新所リーグ（秋）'!H150+'所少連（秋）'!H98+'関団連（秋）'!H105</f>
        <v>11</v>
      </c>
      <c r="I5" s="67">
        <f>'学童（春）'!I87+'関団連（春）'!I103+'新所リーグ（春）'!I129+'日ハム杯'!I129+'所少連（春）'!I76+'所沢市'!I81+'西武沿線'!I29+'関東読売'!I131+'新所リーグ（秋）'!I150+'所少連（秋）'!I98+'関団連（秋）'!I105</f>
        <v>20</v>
      </c>
      <c r="J5" s="67">
        <f>'学童（春）'!J87+'関団連（春）'!J103+'新所リーグ（春）'!J129+'日ハム杯'!J129+'所少連（春）'!J76+'所沢市'!J81+'西武沿線'!J29+'関東読売'!J131+'新所リーグ（秋）'!J150+'所少連（秋）'!J98+'関団連（秋）'!J105</f>
        <v>18</v>
      </c>
      <c r="K5" s="67">
        <f>'学童（春）'!K87+'関団連（春）'!K103+'新所リーグ（春）'!K129+'日ハム杯'!K129+'所少連（春）'!K76+'所沢市'!K81+'西武沿線'!K29+'関東読売'!K131+'新所リーグ（秋）'!K150+'所少連（秋）'!K98+'関団連（秋）'!K105</f>
        <v>6</v>
      </c>
      <c r="L5" s="67">
        <f>'学童（春）'!L87+'関団連（春）'!L103+'新所リーグ（春）'!L129+'日ハム杯'!L129+'所少連（春）'!L76+'所沢市'!L81+'西武沿線'!L29+'関東読売'!L131+'新所リーグ（秋）'!L150+'所少連（秋）'!L98+'関団連（秋）'!L105</f>
        <v>18</v>
      </c>
      <c r="M5" s="67">
        <f>'学童（春）'!M87+'関団連（春）'!M103+'新所リーグ（春）'!M129+'日ハム杯'!M129+'所少連（春）'!M76+'所沢市'!M81+'西武沿線'!M29+'関東読売'!M131+'新所リーグ（秋）'!M150+'所少連（秋）'!M98+'関団連（秋）'!M105</f>
        <v>8</v>
      </c>
      <c r="N5" s="67">
        <f>'学童（春）'!N87+'関団連（春）'!N103+'新所リーグ（春）'!N129+'日ハム杯'!N129+'所少連（春）'!N76+'所沢市'!N81+'西武沿線'!N29+'関東読売'!N131+'新所リーグ（秋）'!N150+'所少連（秋）'!N98+'関団連（秋）'!N105</f>
        <v>0</v>
      </c>
      <c r="O5" s="19">
        <f t="shared" si="0"/>
        <v>0.2571428571428571</v>
      </c>
      <c r="P5" s="18">
        <f>'学童（春）'!Q87+'関団連（春）'!Q103+'新所リーグ（春）'!Q129+'日ハム杯'!R129+'所少連（春）'!Q76+'所沢市'!Q81+'西武沿線'!Q29+'関東読売'!Q131+'新所リーグ（秋）'!Q150+'学童（秋）'!R76+'関団連（秋）'!R105</f>
        <v>0</v>
      </c>
      <c r="Q5" s="18">
        <f>'学童（春）'!R87+'関団連（春）'!R103+'新所リーグ（春）'!R129+'日ハム杯'!S129+'所少連（春）'!R76+'所沢市'!R81+'西武沿線'!R29+'関東読売'!R131+'新所リーグ（秋）'!R150+'学童（秋）'!S76+'関団連（秋）'!S105</f>
        <v>0</v>
      </c>
      <c r="R5" s="18">
        <f>'学童（春）'!S87+'関団連（春）'!S103+'新所リーグ（春）'!S129+'日ハム杯'!T129+'所少連（春）'!S76+'所沢市'!S81+'西武沿線'!S29+'関東読売'!S131+'新所リーグ（秋）'!S150+'学童（秋）'!T76+'関団連（秋）'!T105</f>
        <v>2</v>
      </c>
      <c r="S5" s="18">
        <f t="shared" si="1"/>
        <v>20</v>
      </c>
      <c r="T5" s="19">
        <f t="shared" si="2"/>
        <v>0.2857142857142857</v>
      </c>
      <c r="U5" s="19">
        <f t="shared" si="3"/>
        <v>0.4090909090909091</v>
      </c>
      <c r="V5" s="30">
        <f t="shared" si="4"/>
        <v>0.6948051948051948</v>
      </c>
      <c r="W5" s="16">
        <f>'学童（春）'!T87+'関団連（春）'!T103+'新所リーグ（春）'!T129+'所少連（春）'!T76+'日ハム杯'!U129+'所沢市'!T81+'西武沿線'!T29+'関東読売'!T131+'新所リーグ（秋）'!T150+'学童（秋）'!U76+'所少連（秋）'!U98+'関団連（秋）'!U105</f>
        <v>37</v>
      </c>
      <c r="X5" s="18">
        <f>'学童（春）'!U87+'関団連（春）'!U103+'新所リーグ（春）'!U129+'所少連（春）'!U76+'日ハム杯'!V129+'所沢市'!U81+'西武沿線'!U29+'関東読売'!U131+'新所リーグ（秋）'!U150+'学童（秋）'!V76+'所少連（秋）'!V98+'関団連（秋）'!V105</f>
        <v>11</v>
      </c>
      <c r="Y5" s="30">
        <f t="shared" si="5"/>
        <v>0.2972972972972973</v>
      </c>
      <c r="Z5" s="33"/>
      <c r="AA5" s="34"/>
    </row>
    <row r="6" spans="2:27" ht="13.5">
      <c r="B6" s="16">
        <v>4</v>
      </c>
      <c r="C6" s="48" t="s">
        <v>31</v>
      </c>
      <c r="D6" s="67">
        <f>'学童（春）'!D88+'関団連（春）'!D104+'新所リーグ（春）'!D130+'日ハム杯'!D130+'所少連（春）'!D77+'所沢市'!D82+'西武沿線'!D30+'関東読売'!D132+'新所リーグ（秋）'!D152+'学童（秋）'!D78+'関団連（秋）'!D107</f>
        <v>27</v>
      </c>
      <c r="E6" s="67">
        <f>'学童（春）'!E88+'関団連（春）'!E104+'新所リーグ（春）'!E130+'日ハム杯'!E130+'所少連（春）'!E77+'所沢市'!E82+'西武沿線'!E30+'関東読売'!E132+'新所リーグ（秋）'!E152+'学童（秋）'!E78+'関団連（秋）'!E107</f>
        <v>57</v>
      </c>
      <c r="F6" s="67">
        <f>'学童（春）'!F88+'関団連（春）'!F104+'新所リーグ（春）'!F130+'日ハム杯'!F130+'所少連（春）'!F77+'所沢市'!F82+'西武沿線'!F30+'関東読売'!F132+'新所リーグ（秋）'!F152+'学童（秋）'!F78+'関団連（秋）'!F107</f>
        <v>39</v>
      </c>
      <c r="G6" s="67">
        <f>'学童（春）'!G88+'関団連（春）'!G104+'新所リーグ（春）'!G130+'日ハム杯'!G130+'所少連（春）'!G77+'所沢市'!G82+'西武沿線'!G30+'関東読売'!G132+'新所リーグ（秋）'!G152+'学童（秋）'!G78+'関団連（秋）'!G107</f>
        <v>12</v>
      </c>
      <c r="H6" s="67">
        <f>'学童（春）'!H88+'関団連（春）'!H104+'新所リーグ（春）'!H130+'日ハム杯'!H130+'所少連（春）'!H77+'所沢市'!H82+'西武沿線'!H30+'関東読売'!H132+'新所リーグ（秋）'!H152+'学童（秋）'!H78+'関団連（秋）'!H107</f>
        <v>4</v>
      </c>
      <c r="I6" s="67">
        <f>'学童（春）'!I88+'関団連（春）'!I104+'新所リーグ（春）'!I130+'日ハム杯'!I130+'所少連（春）'!I77+'所沢市'!I82+'西武沿線'!I30+'関東読売'!I132+'新所リーグ（秋）'!I152+'学童（秋）'!I78+'関団連（秋）'!I107</f>
        <v>20</v>
      </c>
      <c r="J6" s="67">
        <f>'学童（春）'!J88+'関団連（春）'!J104+'新所リーグ（春）'!J130+'日ハム杯'!J130+'所少連（春）'!J77+'所沢市'!J82+'西武沿線'!J30+'関東読売'!J132+'新所リーグ（秋）'!J152+'学童（秋）'!J78+'関団連（秋）'!J107</f>
        <v>16</v>
      </c>
      <c r="K6" s="67">
        <f>'学童（春）'!K88+'関団連（春）'!K104+'新所リーグ（春）'!K130+'日ハム杯'!K130+'所少連（春）'!K77+'所沢市'!K82+'西武沿線'!K30+'関東読売'!K132+'新所リーグ（秋）'!K152+'学童（秋）'!K78+'関団連（秋）'!K107</f>
        <v>4</v>
      </c>
      <c r="L6" s="67">
        <f>'学童（春）'!L88+'関団連（春）'!L104+'新所リーグ（春）'!L130+'日ハム杯'!L130+'所少連（春）'!L77+'所沢市'!L82+'西武沿線'!L30+'関東読売'!L132+'新所リーグ（秋）'!L152+'学童（秋）'!L78+'関団連（秋）'!L107</f>
        <v>29</v>
      </c>
      <c r="M6" s="67">
        <f>'学童（春）'!M88+'関団連（春）'!M104+'新所リーグ（春）'!M130+'日ハム杯'!M130+'所少連（春）'!M77+'所沢市'!M82+'西武沿線'!M30+'関東読売'!M132+'新所リーグ（秋）'!M152+'学童（秋）'!M78+'関団連（秋）'!M107</f>
        <v>4</v>
      </c>
      <c r="N6" s="67">
        <f>'学童（春）'!N88+'関団連（春）'!N104+'新所リーグ（春）'!N130+'日ハム杯'!N130+'所少連（春）'!N77+'所沢市'!N82+'西武沿線'!N30+'関東読売'!N132+'新所リーグ（秋）'!N152+'学童（秋）'!N78+'関団連（秋）'!N107</f>
        <v>1</v>
      </c>
      <c r="O6" s="85">
        <f t="shared" si="0"/>
        <v>0.3076923076923077</v>
      </c>
      <c r="P6" s="103">
        <f>'学童（春）'!Q88+'関団連（春）'!Q104+'新所リーグ（春）'!Q130+'日ハム杯'!R130+'所少連（春）'!Q77+'所沢市'!Q82+'西武沿線'!Q30+'関東読売'!Q132+'新所リーグ（秋）'!Q152+'関団連（秋）'!R107</f>
        <v>0</v>
      </c>
      <c r="Q6" s="103">
        <f>'学童（春）'!R88+'関団連（春）'!R104+'新所リーグ（春）'!R130+'日ハム杯'!S130+'所少連（春）'!R77+'所沢市'!R82+'西武沿線'!R30+'関東読売'!R132+'新所リーグ（秋）'!R152+'関団連（秋）'!S107</f>
        <v>0</v>
      </c>
      <c r="R6" s="103">
        <f>'学童（春）'!S88+'関団連（春）'!S104+'新所リーグ（春）'!S130+'日ハム杯'!T130+'所少連（春）'!S77+'所沢市'!S82+'西武沿線'!S30+'関東読売'!S132+'新所リーグ（秋）'!S152+'関団連（秋）'!T107</f>
        <v>1</v>
      </c>
      <c r="S6" s="103">
        <f t="shared" si="1"/>
        <v>13</v>
      </c>
      <c r="T6" s="85">
        <f t="shared" si="2"/>
        <v>0.3333333333333333</v>
      </c>
      <c r="U6" s="85">
        <f t="shared" si="3"/>
        <v>0.509090909090909</v>
      </c>
      <c r="V6" s="104">
        <f t="shared" si="4"/>
        <v>0.8424242424242423</v>
      </c>
      <c r="W6" s="16">
        <f>'学童（春）'!T88+'関団連（春）'!T104+'新所リーグ（春）'!T130+'所少連（春）'!T77+'日ハム杯'!U130+'所沢市'!T82+'西武沿線'!T30+'関東読売'!T132+'新所リーグ（秋）'!T151+'学童（秋）'!U77+'所少連（秋）'!U99+'関団連（秋）'!U106</f>
        <v>18</v>
      </c>
      <c r="X6" s="18">
        <f>'学童（春）'!U88+'関団連（春）'!U104+'新所リーグ（春）'!U130+'所少連（春）'!U77+'日ハム杯'!V130+'所沢市'!U82+'西武沿線'!U30+'関東読売'!U132+'新所リーグ（秋）'!U151+'学童（秋）'!V77+'所少連（秋）'!V99+'関団連（秋）'!V106</f>
        <v>6</v>
      </c>
      <c r="Y6" s="30">
        <f t="shared" si="5"/>
        <v>0.3333333333333333</v>
      </c>
      <c r="Z6" s="33"/>
      <c r="AA6" s="34"/>
    </row>
    <row r="7" spans="2:27" ht="13.5">
      <c r="B7" s="16">
        <v>6</v>
      </c>
      <c r="C7" s="48" t="s">
        <v>32</v>
      </c>
      <c r="D7" s="67">
        <f>'学童（春）'!D89+'関団連（春）'!D105+'新所リーグ（春）'!D131+'日ハム杯'!D131+'所少連（春）'!D78+'所沢市'!D83+'西武沿線'!D31+'関東読売'!D133+'新所リーグ（秋）'!D154+'学童（秋）'!D80+'関団連（秋）'!D109</f>
        <v>12</v>
      </c>
      <c r="E7" s="67">
        <f>'学童（春）'!E89+'関団連（春）'!E105+'新所リーグ（春）'!E131+'日ハム杯'!E131+'所少連（春）'!E78+'所沢市'!E83+'西武沿線'!E31+'関東読売'!E133+'新所リーグ（秋）'!E154+'学童（秋）'!E80+'関団連（秋）'!E109</f>
        <v>23</v>
      </c>
      <c r="F7" s="67">
        <f>'学童（春）'!F89+'関団連（春）'!F105+'新所リーグ（春）'!F131+'日ハム杯'!F131+'所少連（春）'!F78+'所沢市'!F83+'西武沿線'!F31+'関東読売'!F133+'新所リーグ（秋）'!F154+'学童（秋）'!F80+'関団連（秋）'!F109</f>
        <v>20</v>
      </c>
      <c r="G7" s="67">
        <f>'学童（春）'!G89+'関団連（春）'!G105+'新所リーグ（春）'!G131+'日ハム杯'!G131+'所少連（春）'!G78+'所沢市'!G83+'西武沿線'!G31+'関東読売'!G133+'新所リーグ（秋）'!G154+'学童（秋）'!G80+'関団連（秋）'!G109</f>
        <v>1</v>
      </c>
      <c r="H7" s="67">
        <f>'学童（春）'!H89+'関団連（春）'!H105+'新所リーグ（春）'!H131+'日ハム杯'!H131+'所少連（春）'!H78+'所沢市'!H83+'西武沿線'!H31+'関東読売'!H133+'新所リーグ（秋）'!H154+'学童（秋）'!H80+'関団連（秋）'!H109</f>
        <v>2</v>
      </c>
      <c r="I7" s="67">
        <f>'学童（春）'!I89+'関団連（春）'!I105+'新所リーグ（春）'!I131+'日ハム杯'!I131+'所少連（春）'!I78+'所沢市'!I83+'西武沿線'!I31+'関東読売'!I133+'新所リーグ（秋）'!I154+'学童（秋）'!I80+'関団連（秋）'!I109</f>
        <v>3</v>
      </c>
      <c r="J7" s="67">
        <f>'学童（春）'!J89+'関団連（春）'!J105+'新所リーグ（春）'!J131+'日ハム杯'!J131+'所少連（春）'!J78+'所沢市'!J83+'西武沿線'!J31+'関東読売'!J133+'新所リーグ（秋）'!J154+'学童（秋）'!J80+'関団連（秋）'!J109</f>
        <v>3</v>
      </c>
      <c r="K7" s="67">
        <f>'学童（春）'!K89+'関団連（春）'!K105+'新所リーグ（春）'!K131+'日ハム杯'!K131+'所少連（春）'!K78+'所沢市'!K83+'西武沿線'!K31+'関東読売'!K133+'新所リーグ（秋）'!K154+'学童（秋）'!K80+'関団連（秋）'!K109</f>
        <v>11</v>
      </c>
      <c r="L7" s="67">
        <f>'学童（春）'!L89+'関団連（春）'!L105+'新所リーグ（春）'!L131+'日ハム杯'!L131+'所少連（春）'!L78+'所沢市'!L83+'西武沿線'!L31+'関東読売'!L133+'新所リーグ（秋）'!L154+'学童（秋）'!L80+'関団連（秋）'!L109</f>
        <v>5</v>
      </c>
      <c r="M7" s="67">
        <f>'学童（春）'!M89+'関団連（春）'!M105+'新所リーグ（春）'!M131+'日ハム杯'!M131+'所少連（春）'!M78+'所沢市'!M83+'西武沿線'!M31+'関東読売'!M133+'新所リーグ（秋）'!M154+'学童（秋）'!M80+'関団連（秋）'!M109</f>
        <v>3</v>
      </c>
      <c r="N7" s="67">
        <f>'学童（春）'!N89+'関団連（春）'!N105+'新所リーグ（春）'!N131+'日ハム杯'!N131+'所少連（春）'!N78+'所沢市'!N83+'西武沿線'!N31+'関東読売'!N133+'新所リーグ（秋）'!N154+'学童（秋）'!N80+'関団連（秋）'!N109</f>
        <v>0</v>
      </c>
      <c r="O7" s="85">
        <f t="shared" si="0"/>
        <v>0.05</v>
      </c>
      <c r="P7" s="103">
        <f>'学童（春）'!Q89+'関団連（春）'!Q105+'新所リーグ（春）'!Q131+'日ハム杯'!R131+'所少連（春）'!Q78+'所沢市'!Q83+'西武沿線'!Q31+'関東読売'!Q133+'新所リーグ（秋）'!Q154+'関団連（秋）'!R109</f>
        <v>0</v>
      </c>
      <c r="Q7" s="103">
        <f>'学童（春）'!R89+'関団連（春）'!R105+'新所リーグ（春）'!R131+'日ハム杯'!S131+'所少連（春）'!R78+'所沢市'!R83+'西武沿線'!R31+'関東読売'!R133+'新所リーグ（秋）'!R154+'関団連（秋）'!S109</f>
        <v>0</v>
      </c>
      <c r="R7" s="103">
        <f>'学童（春）'!S89+'関団連（春）'!S105+'新所リーグ（春）'!S131+'日ハム杯'!T131+'所少連（春）'!S78+'所沢市'!S83+'西武沿線'!S31+'関東読売'!S133+'新所リーグ（秋）'!S154+'関団連（秋）'!T109</f>
        <v>1</v>
      </c>
      <c r="S7" s="103">
        <f t="shared" si="1"/>
        <v>2</v>
      </c>
      <c r="T7" s="85">
        <f t="shared" si="2"/>
        <v>0.1</v>
      </c>
      <c r="U7" s="85">
        <f t="shared" si="3"/>
        <v>0.17391304347826086</v>
      </c>
      <c r="V7" s="104">
        <f t="shared" si="4"/>
        <v>0.27391304347826084</v>
      </c>
      <c r="W7" s="16">
        <f>'学童（春）'!T89+'関団連（春）'!T105+'新所リーグ（春）'!T131+'所少連（春）'!T78+'日ハム杯'!U131+'所沢市'!T83+'西武沿線'!T31+'関東読売'!T133+'新所リーグ（秋）'!T152+'学童（秋）'!U78+'所少連（秋）'!U100+'関団連（秋）'!U107</f>
        <v>10</v>
      </c>
      <c r="X7" s="18">
        <f>'学童（春）'!U89+'関団連（春）'!U105+'新所リーグ（春）'!U131+'所少連（春）'!U78+'日ハム杯'!V131+'所沢市'!U83+'西武沿線'!U31+'関東読売'!U133+'新所リーグ（秋）'!U152+'学童（秋）'!V78+'所少連（秋）'!V100+'関団連（秋）'!V107</f>
        <v>1</v>
      </c>
      <c r="Y7" s="30">
        <f t="shared" si="5"/>
        <v>0.1</v>
      </c>
      <c r="Z7" s="33"/>
      <c r="AA7" s="34"/>
    </row>
    <row r="8" spans="2:27" ht="13.5">
      <c r="B8" s="16">
        <v>7</v>
      </c>
      <c r="C8" s="48" t="s">
        <v>33</v>
      </c>
      <c r="D8" s="67">
        <f>'学童（春）'!D90+'関団連（春）'!D106+'新所リーグ（春）'!D132+'日ハム杯'!D132+'所少連（春）'!D79+'所沢市'!D84+'西武沿線'!D32+'関東読売'!D134+'新所リーグ（秋）'!D155+'学童（秋）'!D81+'所少連（秋）'!D103+'関団連（秋）'!D110</f>
        <v>19</v>
      </c>
      <c r="E8" s="67">
        <f>'学童（春）'!E90+'関団連（春）'!E106+'新所リーグ（春）'!E132+'日ハム杯'!E132+'所少連（春）'!E79+'所沢市'!E84+'西武沿線'!E32+'関東読売'!E134+'新所リーグ（秋）'!E155+'学童（秋）'!E81+'所少連（秋）'!E103+'関団連（秋）'!E110</f>
        <v>37</v>
      </c>
      <c r="F8" s="67">
        <f>'学童（春）'!F90+'関団連（春）'!F106+'新所リーグ（春）'!F132+'日ハム杯'!F132+'所少連（春）'!F79+'所沢市'!F84+'西武沿線'!F32+'関東読売'!F134+'新所リーグ（秋）'!F155+'学童（秋）'!F81+'所少連（秋）'!F103+'関団連（秋）'!F110</f>
        <v>34</v>
      </c>
      <c r="G8" s="67">
        <f>'学童（春）'!G90+'関団連（春）'!G106+'新所リーグ（春）'!G132+'日ハム杯'!G132+'所少連（春）'!G79+'所沢市'!G84+'西武沿線'!G32+'関東読売'!G134+'新所リーグ（秋）'!G155+'学童（秋）'!G81+'所少連（秋）'!G103+'関団連（秋）'!G110</f>
        <v>15</v>
      </c>
      <c r="H8" s="67">
        <f>'学童（春）'!H90+'関団連（春）'!H106+'新所リーグ（春）'!H132+'日ハム杯'!H132+'所少連（春）'!H79+'所沢市'!H84+'西武沿線'!H32+'関東読売'!H134+'新所リーグ（秋）'!H155+'学童（秋）'!H81+'所少連（秋）'!H103+'関団連（秋）'!H110</f>
        <v>12</v>
      </c>
      <c r="I8" s="67">
        <f>'学童（春）'!I90+'関団連（春）'!I106+'新所リーグ（春）'!I132+'日ハム杯'!I132+'所少連（春）'!I79+'所沢市'!I84+'西武沿線'!I32+'関東読売'!I134+'新所リーグ（秋）'!I155+'学童（秋）'!I81+'所少連（秋）'!I103+'関団連（秋）'!I110</f>
        <v>11</v>
      </c>
      <c r="J8" s="67">
        <f>'学童（春）'!J90+'関団連（春）'!J106+'新所リーグ（春）'!J132+'日ハム杯'!J132+'所少連（春）'!J79+'所沢市'!J84+'西武沿線'!J32+'関東読売'!J134+'新所リーグ（秋）'!J155+'学童（秋）'!J81+'所少連（秋）'!J103+'関団連（秋）'!J110</f>
        <v>3</v>
      </c>
      <c r="K8" s="67">
        <f>'学童（春）'!K90+'関団連（春）'!K106+'新所リーグ（春）'!K132+'日ハム杯'!K132+'所少連（春）'!K79+'所沢市'!K84+'西武沿線'!K32+'関東読売'!K134+'新所リーグ（秋）'!K155+'学童（秋）'!K81+'所少連（秋）'!K103+'関団連（秋）'!K110</f>
        <v>5</v>
      </c>
      <c r="L8" s="67">
        <f>'学童（春）'!L90+'関団連（春）'!L106+'新所リーグ（春）'!L132+'日ハム杯'!L132+'所少連（春）'!L79+'所沢市'!L84+'西武沿線'!L32+'関東読売'!L134+'新所リーグ（秋）'!L155+'学童（秋）'!L81+'所少連（秋）'!L103+'関団連（秋）'!L110</f>
        <v>5</v>
      </c>
      <c r="M8" s="67">
        <f>'学童（春）'!M90+'関団連（春）'!M106+'新所リーグ（春）'!M132+'日ハム杯'!M132+'所少連（春）'!M79+'所沢市'!M84+'西武沿線'!M32+'関東読売'!M134+'新所リーグ（秋）'!M155+'学童（秋）'!M81+'所少連（秋）'!M103+'関団連（秋）'!M110</f>
        <v>4</v>
      </c>
      <c r="N8" s="67">
        <f>'学童（春）'!N90+'関団連（春）'!N106+'新所リーグ（春）'!N132+'日ハム杯'!N132+'所少連（春）'!N79+'所沢市'!N84+'西武沿線'!N32+'関東読売'!N134+'新所リーグ（秋）'!N155+'学童（秋）'!N81+'所少連（秋）'!N103+'関団連（秋）'!N110</f>
        <v>0</v>
      </c>
      <c r="O8" s="85">
        <f t="shared" si="0"/>
        <v>0.4411764705882353</v>
      </c>
      <c r="P8" s="103">
        <f>'学童（春）'!Q90+'関団連（春）'!Q106+'新所リーグ（春）'!Q132+'日ハム杯'!R132+'所少連（春）'!Q79+'所沢市'!Q84+'西武沿線'!Q32+'関東読売'!Q134+'新所リーグ（秋）'!Q155+'所少連（秋）'!R103+'関団連（秋）'!R110</f>
        <v>2</v>
      </c>
      <c r="Q8" s="103">
        <f>'学童（春）'!R90+'関団連（春）'!R106+'新所リーグ（春）'!R132+'日ハム杯'!S132+'所少連（春）'!R79+'所沢市'!R84+'西武沿線'!R32+'関東読売'!R134+'新所リーグ（秋）'!R155+'所少連（秋）'!S103+'関団連（秋）'!S110</f>
        <v>1</v>
      </c>
      <c r="R8" s="103">
        <f>'学童（春）'!S90+'関団連（春）'!S106+'新所リーグ（春）'!S132+'日ハム杯'!T132+'所少連（春）'!S79+'所沢市'!S84+'西武沿線'!S32+'関東読売'!S134+'新所リーグ（秋）'!S155+'所少連（秋）'!T103+'関団連（秋）'!T110</f>
        <v>5</v>
      </c>
      <c r="S8" s="103">
        <f t="shared" si="1"/>
        <v>28</v>
      </c>
      <c r="T8" s="85">
        <f t="shared" si="2"/>
        <v>0.8235294117647058</v>
      </c>
      <c r="U8" s="85">
        <f t="shared" si="3"/>
        <v>0.4864864864864865</v>
      </c>
      <c r="V8" s="104">
        <f t="shared" si="4"/>
        <v>1.3100158982511925</v>
      </c>
      <c r="W8" s="16">
        <f>'学童（春）'!T90+'関団連（春）'!T106+'新所リーグ（春）'!T132+'所少連（春）'!T79+'日ハム杯'!U132+'所沢市'!T84+'西武沿線'!T32+'関東読売'!T134+'新所リーグ（秋）'!T155+'学童（秋）'!U81+'所少連（秋）'!U103+'関団連（秋）'!U110</f>
        <v>23</v>
      </c>
      <c r="X8" s="18">
        <f>'学童（春）'!U90+'関団連（春）'!U106+'新所リーグ（春）'!U132+'所少連（春）'!U79+'日ハム杯'!V132+'所沢市'!U84+'西武沿線'!U32+'関東読売'!U134+'新所リーグ（秋）'!U155+'学童（秋）'!V81+'所少連（秋）'!V103+'関団連（秋）'!V110</f>
        <v>9</v>
      </c>
      <c r="Y8" s="30">
        <f t="shared" si="5"/>
        <v>0.391304347826087</v>
      </c>
      <c r="Z8" s="33"/>
      <c r="AA8" s="34"/>
    </row>
    <row r="9" spans="2:27" ht="13.5">
      <c r="B9" s="16">
        <v>10</v>
      </c>
      <c r="C9" s="48" t="s">
        <v>34</v>
      </c>
      <c r="D9" s="67">
        <f>'学童（春）'!D91+'関団連（春）'!D107+'新所リーグ（春）'!D133+'日ハム杯'!D133+'所少連（春）'!D80+'所沢市'!D85+'西武沿線'!D33+'関東読売'!D135+'新所リーグ（秋）'!D158+'学童（秋）'!D84+'所少連（秋）'!D106+'関団連（秋）'!D113</f>
        <v>43</v>
      </c>
      <c r="E9" s="67">
        <f>'学童（春）'!E91+'関団連（春）'!E107+'新所リーグ（春）'!E133+'日ハム杯'!E133+'所少連（春）'!E80+'所沢市'!E85+'西武沿線'!E33+'関東読売'!E135+'新所リーグ（秋）'!E158+'学童（秋）'!E84+'所少連（秋）'!E106+'関団連（秋）'!E113</f>
        <v>120</v>
      </c>
      <c r="F9" s="67">
        <f>'学童（春）'!F91+'関団連（春）'!F107+'新所リーグ（春）'!F133+'日ハム杯'!F133+'所少連（春）'!F80+'所沢市'!F85+'西武沿線'!F33+'関東読売'!F135+'新所リーグ（秋）'!F158+'学童（秋）'!F84+'所少連（秋）'!F106+'関団連（秋）'!F113</f>
        <v>96</v>
      </c>
      <c r="G9" s="67">
        <f>'学童（春）'!G91+'関団連（春）'!G107+'新所リーグ（春）'!G133+'日ハム杯'!G133+'所少連（春）'!G80+'所沢市'!G85+'西武沿線'!G33+'関東読売'!G135+'新所リーグ（秋）'!G158+'学童（秋）'!G84+'所少連（秋）'!G106+'関団連（秋）'!G113</f>
        <v>35</v>
      </c>
      <c r="H9" s="67">
        <f>'学童（春）'!H91+'関団連（春）'!H107+'新所リーグ（春）'!H133+'日ハム杯'!H133+'所少連（春）'!H80+'所沢市'!H85+'西武沿線'!H33+'関東読売'!H135+'新所リーグ（秋）'!H158+'学童（秋）'!H84+'所少連（秋）'!H106+'関団連（秋）'!H113</f>
        <v>27</v>
      </c>
      <c r="I9" s="67">
        <f>'学童（春）'!I91+'関団連（春）'!I107+'新所リーグ（春）'!I133+'日ハム杯'!I133+'所少連（春）'!I80+'所沢市'!I85+'西武沿線'!I33+'関東読売'!I135+'新所リーグ（秋）'!I158+'学童（秋）'!I84+'所少連（秋）'!I106+'関団連（秋）'!I113</f>
        <v>32</v>
      </c>
      <c r="J9" s="67">
        <f>'学童（春）'!J91+'関団連（春）'!J107+'新所リーグ（春）'!J133+'日ハム杯'!J133+'所少連（春）'!J80+'所沢市'!J85+'西武沿線'!J33+'関東読売'!J135+'新所リーグ（秋）'!J158+'学童（秋）'!J84+'所少連（秋）'!J106+'関団連（秋）'!J113</f>
        <v>23</v>
      </c>
      <c r="K9" s="67">
        <f>'学童（春）'!K91+'関団連（春）'!K107+'新所リーグ（春）'!K133+'日ハム杯'!K133+'所少連（春）'!K80+'所沢市'!K85+'西武沿線'!K33+'関東読売'!K135+'新所リーグ（秋）'!K158+'学童（秋）'!K84+'所少連（秋）'!K106+'関団連（秋）'!K113</f>
        <v>3</v>
      </c>
      <c r="L9" s="67">
        <f>'学童（春）'!L91+'関団連（春）'!L107+'新所リーグ（春）'!L133+'日ハム杯'!L133+'所少連（春）'!L80+'所沢市'!L85+'西武沿線'!L33+'関東読売'!L135+'新所リーグ（秋）'!L158+'学童（秋）'!L84+'所少連（秋）'!L106+'関団連（秋）'!L113</f>
        <v>36</v>
      </c>
      <c r="M9" s="67">
        <f>'学童（春）'!M91+'関団連（春）'!M107+'新所リーグ（春）'!M133+'日ハム杯'!M133+'所少連（春）'!M80+'所沢市'!M85+'西武沿線'!M33+'関東読売'!M135+'新所リーグ（秋）'!M158+'学童（秋）'!M84+'所少連（秋）'!M106+'関団連（秋）'!M113</f>
        <v>13</v>
      </c>
      <c r="N9" s="67">
        <f>'学童（春）'!N91+'関団連（春）'!N107+'新所リーグ（春）'!N133+'日ハム杯'!N133+'所少連（春）'!N80+'所沢市'!N85+'西武沿線'!N33+'関東読売'!N135+'新所リーグ（秋）'!N158+'学童（秋）'!N84+'所少連（秋）'!N106+'関団連（秋）'!N113</f>
        <v>1</v>
      </c>
      <c r="O9" s="85">
        <f t="shared" si="0"/>
        <v>0.3645833333333333</v>
      </c>
      <c r="P9" s="103">
        <f>'学童（春）'!Q91+'関団連（春）'!Q107+'新所リーグ（春）'!Q133+'日ハム杯'!R133+'所少連（春）'!Q80+'所沢市'!Q85+'西武沿線'!Q33+'関東読売'!Q135+'新所リーグ（秋）'!Q158+'所少連（秋）'!R106+'関団連（秋）'!R113</f>
        <v>0</v>
      </c>
      <c r="Q9" s="103">
        <f>'学童（春）'!R91+'関団連（春）'!R107+'新所リーグ（春）'!R133+'日ハム杯'!S133+'所少連（春）'!R80+'所沢市'!R85+'西武沿線'!R33+'関東読売'!R135+'新所リーグ（秋）'!R158+'所少連（秋）'!S106+'関団連（秋）'!S113</f>
        <v>0</v>
      </c>
      <c r="R9" s="103">
        <f>'学童（春）'!S91+'関団連（春）'!S107+'新所リーグ（春）'!S133+'日ハム杯'!T133+'所少連（春）'!S80+'所沢市'!S85+'西武沿線'!S33+'関東読売'!S135+'新所リーグ（秋）'!S158+'所少連（秋）'!T106+'関団連（秋）'!T113</f>
        <v>9</v>
      </c>
      <c r="S9" s="103">
        <f t="shared" si="1"/>
        <v>44</v>
      </c>
      <c r="T9" s="85">
        <f t="shared" si="2"/>
        <v>0.4583333333333333</v>
      </c>
      <c r="U9" s="85">
        <f t="shared" si="3"/>
        <v>0.48739495798319327</v>
      </c>
      <c r="V9" s="104">
        <f t="shared" si="4"/>
        <v>0.9457282913165266</v>
      </c>
      <c r="W9" s="16">
        <f>'学童（春）'!T91+'関団連（春）'!T107+'新所リーグ（春）'!T133+'所少連（春）'!T80+'日ハム杯'!U133+'所沢市'!T85+'西武沿線'!T33+'関東読売'!T135+'新所リーグ（秋）'!T158+'学童（秋）'!U84+'所少連（秋）'!U106+'関団連（秋）'!U113</f>
        <v>55</v>
      </c>
      <c r="X9" s="18">
        <f>'学童（春）'!U91+'関団連（春）'!U107+'新所リーグ（春）'!U133+'所少連（春）'!U80+'日ハム杯'!V133+'所沢市'!U85+'西武沿線'!U33+'関東読売'!U135+'新所リーグ（秋）'!U158+'学童（秋）'!V84+'所少連（秋）'!V106+'関団連（秋）'!V113</f>
        <v>21</v>
      </c>
      <c r="Y9" s="30">
        <f t="shared" si="5"/>
        <v>0.38181818181818183</v>
      </c>
      <c r="Z9" s="33"/>
      <c r="AA9" s="34"/>
    </row>
    <row r="10" spans="2:27" ht="13.5">
      <c r="B10" s="16">
        <v>11</v>
      </c>
      <c r="C10" s="48" t="s">
        <v>35</v>
      </c>
      <c r="D10" s="67">
        <f>'学童（春）'!D92+'関団連（春）'!D108+'新所リーグ（春）'!D134+'日ハム杯'!D134+'所少連（春）'!D81+'所沢市'!D86+'西武沿線'!D34+'関東読売'!D136+'新所リーグ（秋）'!D159+'学童（秋）'!D85+'関団連（秋）'!D114</f>
        <v>16</v>
      </c>
      <c r="E10" s="67">
        <f>'学童（春）'!E92+'関団連（春）'!E108+'新所リーグ（春）'!E134+'日ハム杯'!E134+'所少連（春）'!E81+'所沢市'!E86+'西武沿線'!E34+'関東読売'!E136+'新所リーグ（秋）'!E159+'学童（秋）'!E85+'関団連（秋）'!E114</f>
        <v>29</v>
      </c>
      <c r="F10" s="67">
        <f>'学童（春）'!F92+'関団連（春）'!F108+'新所リーグ（春）'!F134+'日ハム杯'!F134+'所少連（春）'!F81+'所沢市'!F86+'西武沿線'!F34+'関東読売'!F136+'新所リーグ（秋）'!F159+'学童（秋）'!F85+'関団連（秋）'!F114</f>
        <v>20</v>
      </c>
      <c r="G10" s="67">
        <f>'学童（春）'!G92+'関団連（春）'!G108+'新所リーグ（春）'!G134+'日ハム杯'!G134+'所少連（春）'!G81+'所沢市'!G86+'西武沿線'!G34+'関東読売'!G136+'新所リーグ（秋）'!G159+'学童（秋）'!G85+'関団連（秋）'!G114</f>
        <v>4</v>
      </c>
      <c r="H10" s="67">
        <f>'学童（春）'!H92+'関団連（春）'!H108+'新所リーグ（春）'!H134+'日ハム杯'!H134+'所少連（春）'!H81+'所沢市'!H86+'西武沿線'!H34+'関東読売'!H136+'新所リーグ（秋）'!H159+'学童（秋）'!H85+'関団連（秋）'!H114</f>
        <v>2</v>
      </c>
      <c r="I10" s="67">
        <f>'学童（春）'!I92+'関団連（春）'!I108+'新所リーグ（春）'!I134+'日ハム杯'!I134+'所少連（春）'!I81+'所沢市'!I86+'西武沿線'!I34+'関東読売'!I136+'新所リーグ（秋）'!I159+'学童（秋）'!I85+'関団連（秋）'!I114</f>
        <v>6</v>
      </c>
      <c r="J10" s="67">
        <f>'学童（春）'!J92+'関団連（春）'!J108+'新所リーグ（春）'!J134+'日ハム杯'!J134+'所少連（春）'!J81+'所沢市'!J86+'西武沿線'!J34+'関東読売'!J136+'新所リーグ（秋）'!J159+'学童（秋）'!J85+'関団連（秋）'!J114</f>
        <v>9</v>
      </c>
      <c r="K10" s="67">
        <f>'学童（春）'!K92+'関団連（春）'!K108+'新所リーグ（春）'!K134+'日ハム杯'!K134+'所少連（春）'!K81+'所沢市'!K86+'西武沿線'!K34+'関東読売'!K136+'新所リーグ（秋）'!K159+'学童（秋）'!K85+'関団連（秋）'!K114</f>
        <v>7</v>
      </c>
      <c r="L10" s="67">
        <f>'学童（春）'!L92+'関団連（春）'!L108+'新所リーグ（春）'!L134+'日ハム杯'!L134+'所少連（春）'!L81+'所沢市'!L86+'西武沿線'!L34+'関東読売'!L136+'新所リーグ（秋）'!L159+'学童（秋）'!L85+'関団連（秋）'!L114</f>
        <v>5</v>
      </c>
      <c r="M10" s="67">
        <f>'学童（春）'!M92+'関団連（春）'!M108+'新所リーグ（春）'!M134+'日ハム杯'!M134+'所少連（春）'!M81+'所沢市'!M86+'西武沿線'!M34+'関東読売'!M136+'新所リーグ（秋）'!M159+'学童（秋）'!M85+'関団連（秋）'!M114</f>
        <v>1</v>
      </c>
      <c r="N10" s="67">
        <f>'学童（春）'!N92+'関団連（春）'!N108+'新所リーグ（春）'!N134+'日ハム杯'!N134+'所少連（春）'!N81+'所沢市'!N86+'西武沿線'!N34+'関東読売'!N136+'新所リーグ（秋）'!N159+'学童（秋）'!N85+'関団連（秋）'!N114</f>
        <v>0</v>
      </c>
      <c r="O10" s="85">
        <f t="shared" si="0"/>
        <v>0.2</v>
      </c>
      <c r="P10" s="103">
        <f>'学童（春）'!Q92+'関団連（春）'!Q108+'新所リーグ（春）'!Q134+'日ハム杯'!R134+'所少連（春）'!Q81+'所沢市'!Q86+'西武沿線'!Q34+'関東読売'!Q136+'新所リーグ（秋）'!Q159+'関団連（秋）'!R114</f>
        <v>0</v>
      </c>
      <c r="Q10" s="103">
        <f>'学童（春）'!R92+'関団連（春）'!R108+'新所リーグ（春）'!R134+'日ハム杯'!S134+'所少連（春）'!R81+'所沢市'!R86+'西武沿線'!R34+'関東読売'!R136+'新所リーグ（秋）'!R159+'関団連（秋）'!S114</f>
        <v>0</v>
      </c>
      <c r="R10" s="103">
        <f>'学童（春）'!S92+'関団連（春）'!S108+'新所リーグ（春）'!S134+'日ハム杯'!T134+'所少連（春）'!S81+'所沢市'!S86+'西武沿線'!S34+'関東読売'!S136+'新所リーグ（秋）'!S159+'関団連（秋）'!T114</f>
        <v>0</v>
      </c>
      <c r="S10" s="103">
        <f t="shared" si="1"/>
        <v>4</v>
      </c>
      <c r="T10" s="85">
        <f t="shared" si="2"/>
        <v>0.2</v>
      </c>
      <c r="U10" s="85">
        <f aca="true" t="shared" si="6" ref="U10:U24">(G10+J10)/(F10+J10)</f>
        <v>0.4482758620689655</v>
      </c>
      <c r="V10" s="104">
        <f aca="true" t="shared" si="7" ref="V10:V24">T10+U10</f>
        <v>0.6482758620689655</v>
      </c>
      <c r="W10" s="16">
        <f>'学童（春）'!T92+'関団連（春）'!T108+'新所リーグ（春）'!T134+'所少連（春）'!T81+'日ハム杯'!U134+'所沢市'!T86+'西武沿線'!T34+'関東読売'!T136+'新所リーグ（秋）'!T159+'学童（秋）'!U85+'所少連（秋）'!U107+'関団連（秋）'!U114</f>
        <v>14</v>
      </c>
      <c r="X10" s="18">
        <f>'学童（春）'!U92+'関団連（春）'!U108+'新所リーグ（春）'!U134+'所少連（春）'!U81+'日ハム杯'!V134+'所沢市'!U86+'西武沿線'!U34+'関東読売'!U136+'新所リーグ（秋）'!U159+'学童（秋）'!V85+'所少連（秋）'!V107+'関団連（秋）'!V114</f>
        <v>3</v>
      </c>
      <c r="Y10" s="30">
        <f t="shared" si="5"/>
        <v>0.21428571428571427</v>
      </c>
      <c r="Z10" s="33"/>
      <c r="AA10" s="34"/>
    </row>
    <row r="11" spans="2:29" ht="13.5">
      <c r="B11" s="16">
        <v>12</v>
      </c>
      <c r="C11" s="48" t="s">
        <v>36</v>
      </c>
      <c r="D11" s="67">
        <f>'学童（春）'!D93+'関団連（春）'!D109+'新所リーグ（春）'!D135+'日ハム杯'!D135+'所少連（春）'!D82+'所沢市'!D87+'西武沿線'!D35+'関東読売'!D137+'新所リーグ（秋）'!D160+'所少連（秋）'!D108+'関団連（秋）'!D115</f>
        <v>39</v>
      </c>
      <c r="E11" s="67">
        <f>'学童（春）'!E93+'関団連（春）'!E109+'新所リーグ（春）'!E135+'日ハム杯'!E135+'所少連（春）'!E82+'所沢市'!E87+'西武沿線'!E35+'関東読売'!E137+'新所リーグ（秋）'!E160+'所少連（秋）'!E108+'関団連（秋）'!E115</f>
        <v>99</v>
      </c>
      <c r="F11" s="67">
        <f>'学童（春）'!F93+'関団連（春）'!F109+'新所リーグ（春）'!F135+'日ハム杯'!F135+'所少連（春）'!F82+'所沢市'!F87+'西武沿線'!F35+'関東読売'!F137+'新所リーグ（秋）'!F160+'所少連（秋）'!F108+'関団連（秋）'!F115</f>
        <v>72</v>
      </c>
      <c r="G11" s="67">
        <f>'学童（春）'!G93+'関団連（春）'!G109+'新所リーグ（春）'!G135+'日ハム杯'!G135+'所少連（春）'!G82+'所沢市'!G87+'西武沿線'!G35+'関東読売'!G137+'新所リーグ（秋）'!G160+'所少連（秋）'!G108+'関団連（秋）'!G115</f>
        <v>13</v>
      </c>
      <c r="H11" s="67">
        <f>'学童（春）'!H93+'関団連（春）'!H109+'新所リーグ（春）'!H135+'日ハム杯'!H135+'所少連（春）'!H82+'所沢市'!H87+'西武沿線'!H35+'関東読売'!H137+'新所リーグ（秋）'!H160+'所少連（秋）'!H108+'関団連（秋）'!H115</f>
        <v>8</v>
      </c>
      <c r="I11" s="67">
        <f>'学童（春）'!I93+'関団連（春）'!I109+'新所リーグ（春）'!I135+'日ハム杯'!I135+'所少連（春）'!I82+'所沢市'!I87+'西武沿線'!I35+'関東読売'!I137+'新所リーグ（秋）'!I160+'所少連（秋）'!I108+'関団連（秋）'!I115</f>
        <v>32</v>
      </c>
      <c r="J11" s="67">
        <f>'学童（春）'!J93+'関団連（春）'!J109+'新所リーグ（春）'!J135+'日ハム杯'!J135+'所少連（春）'!J82+'所沢市'!J87+'西武沿線'!J35+'関東読売'!J137+'新所リーグ（秋）'!J160+'所少連（秋）'!J108+'関団連（秋）'!J115</f>
        <v>24</v>
      </c>
      <c r="K11" s="67">
        <f>'学童（春）'!K93+'関団連（春）'!K109+'新所リーグ（春）'!K135+'日ハム杯'!K135+'所少連（春）'!K82+'所沢市'!K87+'西武沿線'!K35+'関東読売'!K137+'新所リーグ（秋）'!K160+'所少連（秋）'!K108+'関団連（秋）'!K115</f>
        <v>7</v>
      </c>
      <c r="L11" s="67">
        <f>'学童（春）'!L93+'関団連（春）'!L109+'新所リーグ（春）'!L135+'日ハム杯'!L135+'所少連（春）'!L82+'所沢市'!L87+'西武沿線'!L35+'関東読売'!L137+'新所リーグ（秋）'!L160+'所少連（秋）'!L108+'関団連（秋）'!L115</f>
        <v>24</v>
      </c>
      <c r="M11" s="67">
        <f>'学童（春）'!M93+'関団連（春）'!M109+'新所リーグ（春）'!M135+'日ハム杯'!M135+'所少連（春）'!M82+'所沢市'!M87+'西武沿線'!M35+'関東読売'!M137+'新所リーグ（秋）'!M160+'所少連（秋）'!M108+'関団連（秋）'!M115</f>
        <v>5</v>
      </c>
      <c r="N11" s="67">
        <f>'学童（春）'!N93+'関団連（春）'!N109+'新所リーグ（春）'!N135+'日ハム杯'!N135+'所少連（春）'!N82+'所沢市'!N87+'西武沿線'!N35+'関東読売'!N137+'新所リーグ（秋）'!N160+'所少連（秋）'!N108+'関団連（秋）'!N115</f>
        <v>3</v>
      </c>
      <c r="O11" s="85">
        <f>G11/F11</f>
        <v>0.18055555555555555</v>
      </c>
      <c r="P11" s="103">
        <f>'学童（春）'!Q93+'関団連（春）'!Q109+'新所リーグ（春）'!Q135+'日ハム杯'!R135+'所少連（春）'!Q82+'所沢市'!Q87+'西武沿線'!Q35+'関東読売'!Q137+'新所リーグ（秋）'!Q160+'所少連（秋）'!R108+'関団連（秋）'!R115</f>
        <v>0</v>
      </c>
      <c r="Q11" s="103">
        <f>'学童（春）'!R93+'関団連（春）'!R109+'新所リーグ（春）'!R135+'日ハム杯'!S135+'所少連（春）'!R82+'所沢市'!R87+'西武沿線'!R35+'関東読売'!R137+'新所リーグ（秋）'!R160+'所少連（秋）'!S108+'関団連（秋）'!S115</f>
        <v>1</v>
      </c>
      <c r="R11" s="103">
        <f>'学童（春）'!S93+'関団連（春）'!S109+'新所リーグ（春）'!S135+'日ハム杯'!T135+'所少連（春）'!S82+'所沢市'!S87+'西武沿線'!S35+'関東読売'!S137+'新所リーグ（秋）'!S160+'所少連（秋）'!T108+'関団連（秋）'!T115</f>
        <v>3</v>
      </c>
      <c r="S11" s="103">
        <f t="shared" si="1"/>
        <v>18</v>
      </c>
      <c r="T11" s="85">
        <f t="shared" si="2"/>
        <v>0.25</v>
      </c>
      <c r="U11" s="85">
        <f t="shared" si="6"/>
        <v>0.3854166666666667</v>
      </c>
      <c r="V11" s="104">
        <f t="shared" si="7"/>
        <v>0.6354166666666667</v>
      </c>
      <c r="W11" s="16">
        <f>'学童（春）'!T93+'関団連（春）'!T109+'新所リーグ（春）'!T135+'所少連（春）'!T82+'日ハム杯'!U135+'所沢市'!T87+'西武沿線'!T35+'関東読売'!T137+'新所リーグ（秋）'!T160+'学童（秋）'!U86+'所少連（秋）'!U108+'関団連（秋）'!U115</f>
        <v>26</v>
      </c>
      <c r="X11" s="18">
        <f>'学童（春）'!U93+'関団連（春）'!U109+'新所リーグ（春）'!U135+'所少連（春）'!U82+'日ハム杯'!V135+'所沢市'!U87+'西武沿線'!U35+'関東読売'!U137+'新所リーグ（秋）'!U160+'学童（秋）'!V86+'所少連（秋）'!V108+'関団連（秋）'!V115</f>
        <v>6</v>
      </c>
      <c r="Y11" s="30">
        <f t="shared" si="5"/>
        <v>0.23076923076923078</v>
      </c>
      <c r="Z11" s="49"/>
      <c r="AA11" s="50"/>
      <c r="AB11" s="3"/>
      <c r="AC11" s="4"/>
    </row>
    <row r="12" spans="2:29" ht="13.5">
      <c r="B12" s="16">
        <v>13</v>
      </c>
      <c r="C12" s="48" t="s">
        <v>37</v>
      </c>
      <c r="D12" s="67">
        <f>'学童（春）'!D94+'関団連（春）'!D110+'新所リーグ（春）'!D136+'日ハム杯'!D136+'所少連（春）'!D83+'所沢市'!D88+'西武沿線'!D36+'関東読売'!D138+'新所リーグ（秋）'!D161+'所少連（秋）'!D109+'関団連（秋）'!D116</f>
        <v>39</v>
      </c>
      <c r="E12" s="67">
        <f>'学童（春）'!E94+'関団連（春）'!E110+'新所リーグ（春）'!E136+'日ハム杯'!E136+'所少連（春）'!E83+'所沢市'!E88+'西武沿線'!E36+'関東読売'!E138+'新所リーグ（秋）'!E161+'所少連（秋）'!E109+'関団連（秋）'!E116</f>
        <v>110</v>
      </c>
      <c r="F12" s="67">
        <f>'学童（春）'!F94+'関団連（春）'!F110+'新所リーグ（春）'!F136+'日ハム杯'!F136+'所少連（春）'!F83+'所沢市'!F88+'西武沿線'!F36+'関東読売'!F138+'新所リーグ（秋）'!F161+'所少連（秋）'!F109+'関団連（秋）'!F116</f>
        <v>92</v>
      </c>
      <c r="G12" s="67">
        <f>'学童（春）'!G94+'関団連（春）'!G110+'新所リーグ（春）'!G136+'日ハム杯'!G136+'所少連（春）'!G83+'所沢市'!G88+'西武沿線'!G36+'関東読売'!G138+'新所リーグ（秋）'!G161+'所少連（秋）'!G109+'関団連（秋）'!G116</f>
        <v>22</v>
      </c>
      <c r="H12" s="67">
        <f>'学童（春）'!H94+'関団連（春）'!H110+'新所リーグ（春）'!H136+'日ハム杯'!H136+'所少連（春）'!H83+'所沢市'!H88+'西武沿線'!H36+'関東読売'!H138+'新所リーグ（秋）'!H161+'所少連（秋）'!H109+'関団連（秋）'!H116</f>
        <v>13</v>
      </c>
      <c r="I12" s="67">
        <f>'学童（春）'!I94+'関団連（春）'!I110+'新所リーグ（春）'!I136+'日ハム杯'!I136+'所少連（春）'!I83+'所沢市'!I88+'西武沿線'!I36+'関東読売'!I138+'新所リーグ（秋）'!I161+'所少連（秋）'!I109+'関団連（秋）'!I116</f>
        <v>37</v>
      </c>
      <c r="J12" s="67">
        <f>'学童（春）'!J94+'関団連（春）'!J110+'新所リーグ（春）'!J136+'日ハム杯'!J136+'所少連（春）'!J83+'所沢市'!J88+'西武沿線'!J36+'関東読売'!J138+'新所リーグ（秋）'!J161+'所少連（秋）'!J109+'関団連（秋）'!J116</f>
        <v>18</v>
      </c>
      <c r="K12" s="67">
        <f>'学童（春）'!K94+'関団連（春）'!K110+'新所リーグ（春）'!K136+'日ハム杯'!K136+'所少連（春）'!K83+'所沢市'!K88+'西武沿線'!K36+'関東読売'!K138+'新所リーグ（秋）'!K161+'所少連（秋）'!K109+'関団連（秋）'!K116</f>
        <v>5</v>
      </c>
      <c r="L12" s="67">
        <f>'学童（春）'!L94+'関団連（春）'!L110+'新所リーグ（春）'!L136+'日ハム杯'!L136+'所少連（春）'!L83+'所沢市'!L88+'西武沿線'!L36+'関東読売'!L138+'新所リーグ（秋）'!L161+'所少連（秋）'!L109+'関団連（秋）'!L116</f>
        <v>34</v>
      </c>
      <c r="M12" s="67">
        <f>'学童（春）'!M94+'関団連（春）'!M110+'新所リーグ（春）'!M136+'日ハム杯'!M136+'所少連（春）'!M83+'所沢市'!M88+'西武沿線'!M36+'関東読売'!M138+'新所リーグ（秋）'!M161+'所少連（秋）'!M109+'関団連（秋）'!M116</f>
        <v>3</v>
      </c>
      <c r="N12" s="67">
        <f>'学童（春）'!N94+'関団連（春）'!N110+'新所リーグ（春）'!N136+'日ハム杯'!N136+'所少連（春）'!N83+'所沢市'!N88+'西武沿線'!N36+'関東読売'!N138+'新所リーグ（秋）'!N161+'所少連（秋）'!N109+'関団連（秋）'!N116</f>
        <v>0</v>
      </c>
      <c r="O12" s="85">
        <f t="shared" si="0"/>
        <v>0.2391304347826087</v>
      </c>
      <c r="P12" s="103">
        <f>'学童（春）'!Q94+'関団連（春）'!Q110+'新所リーグ（春）'!Q136+'日ハム杯'!R136+'所少連（春）'!Q83+'所沢市'!Q88+'西武沿線'!Q36+'関東読売'!Q138+'新所リーグ（秋）'!Q161+'所少連（秋）'!R109+'関団連（秋）'!R116</f>
        <v>0</v>
      </c>
      <c r="Q12" s="103">
        <f>'学童（春）'!R94+'関団連（春）'!R110+'新所リーグ（春）'!R136+'日ハム杯'!S136+'所少連（春）'!R83+'所沢市'!R88+'西武沿線'!R36+'関東読売'!R138+'新所リーグ（秋）'!R161+'所少連（秋）'!S109+'関団連（秋）'!S116</f>
        <v>1</v>
      </c>
      <c r="R12" s="103">
        <f>'学童（春）'!S94+'関団連（春）'!S110+'新所リーグ（春）'!S136+'日ハム杯'!T136+'所少連（春）'!S83+'所沢市'!S88+'西武沿線'!S36+'関東読売'!S138+'新所リーグ（秋）'!S161+'所少連（秋）'!T109+'関団連（秋）'!T116</f>
        <v>0</v>
      </c>
      <c r="S12" s="103">
        <f t="shared" si="1"/>
        <v>24</v>
      </c>
      <c r="T12" s="85">
        <f t="shared" si="2"/>
        <v>0.2608695652173913</v>
      </c>
      <c r="U12" s="85">
        <f t="shared" si="6"/>
        <v>0.36363636363636365</v>
      </c>
      <c r="V12" s="104">
        <f t="shared" si="7"/>
        <v>0.6245059288537549</v>
      </c>
      <c r="W12" s="16">
        <f>'学童（春）'!T94+'関団連（春）'!T110+'新所リーグ（春）'!T136+'所少連（春）'!T83+'日ハム杯'!U136+'所沢市'!T88+'西武沿線'!T36+'関東読売'!T138+'新所リーグ（秋）'!T161+'学童（秋）'!U87+'所少連（秋）'!U109+'関団連（秋）'!U116</f>
        <v>46</v>
      </c>
      <c r="X12" s="18">
        <f>'学童（春）'!U94+'関団連（春）'!U110+'新所リーグ（春）'!U136+'所少連（春）'!U83+'日ハム杯'!V136+'所沢市'!U88+'西武沿線'!U36+'関東読売'!U138+'新所リーグ（秋）'!U161+'学童（秋）'!V87+'所少連（秋）'!V109+'関団連（秋）'!V116</f>
        <v>12</v>
      </c>
      <c r="Y12" s="30">
        <f t="shared" si="5"/>
        <v>0.2608695652173913</v>
      </c>
      <c r="Z12" s="49"/>
      <c r="AA12" s="50"/>
      <c r="AB12" s="3"/>
      <c r="AC12" s="4"/>
    </row>
    <row r="13" spans="2:29" ht="13.5">
      <c r="B13" s="16">
        <v>14</v>
      </c>
      <c r="C13" s="48" t="s">
        <v>38</v>
      </c>
      <c r="D13" s="67">
        <f>'学童（春）'!D95+'関団連（春）'!D111+'新所リーグ（春）'!D137+'日ハム杯'!D137+'所少連（春）'!D84+'所沢市'!D89+'西武沿線'!D37+'関東読売'!D139+'新所リーグ（秋）'!D162+'学童（秋）'!D88+'所少連（秋）'!D110+'関団連（秋）'!D117</f>
        <v>30</v>
      </c>
      <c r="E13" s="67">
        <f>'学童（春）'!E95+'関団連（春）'!E111+'新所リーグ（春）'!E137+'日ハム杯'!E137+'所少連（春）'!E84+'所沢市'!E89+'西武沿線'!E37+'関東読売'!E139+'新所リーグ（秋）'!E162+'学童（秋）'!E88+'所少連（秋）'!E110+'関団連（秋）'!E117</f>
        <v>56</v>
      </c>
      <c r="F13" s="67">
        <f>'学童（春）'!F95+'関団連（春）'!F111+'新所リーグ（春）'!F137+'日ハム杯'!F137+'所少連（春）'!F84+'所沢市'!F89+'西武沿線'!F37+'関東読売'!F139+'新所リーグ（秋）'!F162+'学童（秋）'!F88+'所少連（秋）'!F110+'関団連（秋）'!F117</f>
        <v>50</v>
      </c>
      <c r="G13" s="67">
        <f>'学童（春）'!G95+'関団連（春）'!G111+'新所リーグ（春）'!G137+'日ハム杯'!G137+'所少連（春）'!G84+'所沢市'!G89+'西武沿線'!G37+'関東読売'!G139+'新所リーグ（秋）'!G162+'学童（秋）'!G88+'所少連（秋）'!G110+'関団連（秋）'!G117</f>
        <v>14</v>
      </c>
      <c r="H13" s="67">
        <f>'学童（春）'!H95+'関団連（春）'!H111+'新所リーグ（春）'!H137+'日ハム杯'!H137+'所少連（春）'!H84+'所沢市'!H89+'西武沿線'!H37+'関東読売'!H139+'新所リーグ（秋）'!H162+'学童（秋）'!H88+'所少連（秋）'!H110+'関団連（秋）'!H117</f>
        <v>7</v>
      </c>
      <c r="I13" s="67">
        <f>'学童（春）'!I95+'関団連（春）'!I111+'新所リーグ（春）'!I137+'日ハム杯'!I137+'所少連（春）'!I84+'所沢市'!I89+'西武沿線'!I37+'関東読売'!I139+'新所リーグ（秋）'!I162+'学童（秋）'!I88+'所少連（秋）'!I110+'関団連（秋）'!I117</f>
        <v>15</v>
      </c>
      <c r="J13" s="67">
        <f>'学童（春）'!J95+'関団連（春）'!J111+'新所リーグ（春）'!J137+'日ハム杯'!J137+'所少連（春）'!J84+'所沢市'!J89+'西武沿線'!J37+'関東読売'!J139+'新所リーグ（秋）'!J162+'学童（秋）'!J88+'所少連（秋）'!J110+'関団連（秋）'!J117</f>
        <v>6</v>
      </c>
      <c r="K13" s="67">
        <f>'学童（春）'!K95+'関団連（春）'!K111+'新所リーグ（春）'!K137+'日ハム杯'!K137+'所少連（春）'!K84+'所沢市'!K89+'西武沿線'!K37+'関東読売'!K139+'新所リーグ（秋）'!K162+'学童（秋）'!K88+'所少連（秋）'!K110+'関団連（秋）'!K117</f>
        <v>7</v>
      </c>
      <c r="L13" s="67">
        <f>'学童（春）'!L95+'関団連（春）'!L111+'新所リーグ（春）'!L137+'日ハム杯'!L137+'所少連（春）'!L84+'所沢市'!L89+'西武沿線'!L37+'関東読売'!L139+'新所リーグ（秋）'!L162+'学童（秋）'!L88+'所少連（秋）'!L110+'関団連（秋）'!L117</f>
        <v>10</v>
      </c>
      <c r="M13" s="67">
        <f>'学童（春）'!M95+'関団連（春）'!M111+'新所リーグ（春）'!M137+'日ハム杯'!M137+'所少連（春）'!M84+'所沢市'!M89+'西武沿線'!M37+'関東読売'!M139+'新所リーグ（秋）'!M162+'学童（秋）'!M88+'所少連（秋）'!M110+'関団連（秋）'!M117</f>
        <v>3</v>
      </c>
      <c r="N13" s="67">
        <f>'学童（春）'!N95+'関団連（春）'!N111+'新所リーグ（春）'!N137+'日ハム杯'!N137+'所少連（春）'!N84+'所沢市'!N89+'西武沿線'!N37+'関東読売'!N139+'新所リーグ（秋）'!N162+'学童（秋）'!N88+'所少連（秋）'!N110+'関団連（秋）'!N117</f>
        <v>0</v>
      </c>
      <c r="O13" s="85">
        <f t="shared" si="0"/>
        <v>0.28</v>
      </c>
      <c r="P13" s="103">
        <f>'学童（春）'!Q95+'関団連（春）'!Q111+'新所リーグ（春）'!Q137+'日ハム杯'!R137+'所少連（春）'!Q84+'所沢市'!Q89+'西武沿線'!Q37+'関東読売'!Q139+'新所リーグ（秋）'!Q162+'所少連（秋）'!R110+'関団連（秋）'!R117</f>
        <v>0</v>
      </c>
      <c r="Q13" s="103">
        <f>'学童（春）'!R95+'関団連（春）'!R111+'新所リーグ（春）'!R137+'日ハム杯'!S137+'所少連（春）'!R84+'所沢市'!R89+'西武沿線'!R37+'関東読売'!R139+'新所リーグ（秋）'!R162+'所少連（秋）'!S110+'関団連（秋）'!S117</f>
        <v>0</v>
      </c>
      <c r="R13" s="103">
        <f>'学童（春）'!S95+'関団連（春）'!S111+'新所リーグ（春）'!S137+'日ハム杯'!T137+'所少連（春）'!S84+'所沢市'!S89+'西武沿線'!S37+'関東読売'!S139+'新所リーグ（秋）'!S162+'所少連（秋）'!T110+'関団連（秋）'!T117</f>
        <v>4</v>
      </c>
      <c r="S13" s="103">
        <f t="shared" si="1"/>
        <v>18</v>
      </c>
      <c r="T13" s="85">
        <f t="shared" si="2"/>
        <v>0.36</v>
      </c>
      <c r="U13" s="85">
        <f t="shared" si="6"/>
        <v>0.35714285714285715</v>
      </c>
      <c r="V13" s="104">
        <f t="shared" si="7"/>
        <v>0.7171428571428571</v>
      </c>
      <c r="W13" s="16">
        <f>'学童（春）'!T95+'関団連（春）'!T111+'新所リーグ（春）'!T137+'所少連（春）'!T84+'日ハム杯'!U137+'所沢市'!T89+'西武沿線'!T37+'関東読売'!T139+'新所リーグ（秋）'!T162+'学童（秋）'!U88+'所少連（秋）'!U110+'関団連（秋）'!U117</f>
        <v>37</v>
      </c>
      <c r="X13" s="18">
        <f>'学童（春）'!U95+'関団連（春）'!U111+'新所リーグ（春）'!U137+'所少連（春）'!U84+'日ハム杯'!V137+'所沢市'!U89+'西武沿線'!U37+'関東読売'!U139+'新所リーグ（秋）'!U162+'学童（秋）'!V88+'所少連（秋）'!V110+'関団連（秋）'!V117</f>
        <v>8</v>
      </c>
      <c r="Y13" s="30">
        <f t="shared" si="5"/>
        <v>0.21621621621621623</v>
      </c>
      <c r="Z13" s="49"/>
      <c r="AA13" s="50"/>
      <c r="AB13" s="3"/>
      <c r="AC13" s="4"/>
    </row>
    <row r="14" spans="2:29" ht="13.5">
      <c r="B14" s="16">
        <v>15</v>
      </c>
      <c r="C14" s="48" t="s">
        <v>39</v>
      </c>
      <c r="D14" s="67">
        <f>'学童（春）'!D96+'関団連（春）'!D112+'新所リーグ（春）'!D138+'日ハム杯'!D138+'所少連（春）'!D85+'所沢市'!D90+'西武沿線'!D38+'関東読売'!D140+'新所リーグ（秋）'!D163+'所少連（秋）'!D111+'関団連（秋）'!D118</f>
        <v>41</v>
      </c>
      <c r="E14" s="67">
        <f>'学童（春）'!E96+'関団連（春）'!E112+'新所リーグ（春）'!E138+'日ハム杯'!E138+'所少連（春）'!E85+'所沢市'!E90+'西武沿線'!E38+'関東読売'!E140+'新所リーグ（秋）'!E163+'所少連（秋）'!E111+'関団連（秋）'!E118</f>
        <v>110</v>
      </c>
      <c r="F14" s="67">
        <f>'学童（春）'!F96+'関団連（春）'!F112+'新所リーグ（春）'!F138+'日ハム杯'!F138+'所少連（春）'!F85+'所沢市'!F90+'西武沿線'!F38+'関東読売'!F140+'新所リーグ（秋）'!F163+'所少連（秋）'!F111+'関団連（秋）'!F118</f>
        <v>97</v>
      </c>
      <c r="G14" s="67">
        <f>'学童（春）'!G96+'関団連（春）'!G112+'新所リーグ（春）'!G138+'日ハム杯'!G138+'所少連（春）'!G85+'所沢市'!G90+'西武沿線'!G38+'関東読売'!G140+'新所リーグ（秋）'!G163+'所少連（秋）'!G111+'関団連（秋）'!G118</f>
        <v>27</v>
      </c>
      <c r="H14" s="67">
        <f>'学童（春）'!H96+'関団連（春）'!H112+'新所リーグ（春）'!H138+'日ハム杯'!H138+'所少連（春）'!H85+'所沢市'!H90+'西武沿線'!H38+'関東読売'!H140+'新所リーグ（秋）'!H163+'所少連（秋）'!H111+'関団連（秋）'!H118</f>
        <v>26</v>
      </c>
      <c r="I14" s="67">
        <f>'学童（春）'!I96+'関団連（春）'!I112+'新所リーグ（春）'!I138+'日ハム杯'!I138+'所少連（春）'!I85+'所沢市'!I90+'西武沿線'!I38+'関東読売'!I140+'新所リーグ（秋）'!I163+'所少連（秋）'!I111+'関団連（秋）'!I118</f>
        <v>36</v>
      </c>
      <c r="J14" s="67">
        <f>'学童（春）'!J96+'関団連（春）'!J112+'新所リーグ（春）'!J138+'日ハム杯'!J138+'所少連（春）'!J85+'所沢市'!J90+'西武沿線'!J38+'関東読売'!J140+'新所リーグ（秋）'!J163+'所少連（秋）'!J111+'関団連（秋）'!J118</f>
        <v>12</v>
      </c>
      <c r="K14" s="67">
        <f>'学童（春）'!K96+'関団連（春）'!K112+'新所リーグ（春）'!K138+'日ハム杯'!K138+'所少連（春）'!K85+'所沢市'!K90+'西武沿線'!K38+'関東読売'!K140+'新所リーグ（秋）'!K163+'所少連（秋）'!K111+'関団連（秋）'!K118</f>
        <v>9</v>
      </c>
      <c r="L14" s="67">
        <f>'学童（春）'!L96+'関団連（春）'!L112+'新所リーグ（春）'!L138+'日ハム杯'!L138+'所少連（春）'!L85+'所沢市'!L90+'西武沿線'!L38+'関東読売'!L140+'新所リーグ（秋）'!L163+'所少連（秋）'!L111+'関団連（秋）'!L118</f>
        <v>35</v>
      </c>
      <c r="M14" s="67">
        <f>'学童（春）'!M96+'関団連（春）'!M112+'新所リーグ（春）'!M138+'日ハム杯'!M138+'所少連（春）'!M85+'所沢市'!M90+'西武沿線'!M38+'関東読売'!M140+'新所リーグ（秋）'!M163+'所少連（秋）'!M111+'関団連（秋）'!M118</f>
        <v>3</v>
      </c>
      <c r="N14" s="67">
        <f>'学童（春）'!N96+'関団連（春）'!N112+'新所リーグ（春）'!N138+'日ハム杯'!N138+'所少連（春）'!N85+'所沢市'!N90+'西武沿線'!N38+'関東読売'!N140+'新所リーグ（秋）'!N163+'所少連（秋）'!N111+'関団連（秋）'!N118</f>
        <v>0</v>
      </c>
      <c r="O14" s="85">
        <f t="shared" si="0"/>
        <v>0.27835051546391754</v>
      </c>
      <c r="P14" s="103">
        <f>'学童（春）'!Q96+'関団連（春）'!Q112+'新所リーグ（春）'!Q138+'日ハム杯'!R138+'所少連（春）'!Q85+'所沢市'!Q90+'西武沿線'!Q38+'関東読売'!Q140+'新所リーグ（秋）'!Q163+'所少連（秋）'!R110+'関団連（秋）'!R118</f>
        <v>1</v>
      </c>
      <c r="Q14" s="103">
        <f>'学童（春）'!R96+'関団連（春）'!R112+'新所リーグ（春）'!R138+'日ハム杯'!S138+'所少連（春）'!R85+'所沢市'!R90+'西武沿線'!R38+'関東読売'!R140+'新所リーグ（秋）'!R163+'所少連（秋）'!S110+'関団連（秋）'!S118</f>
        <v>4</v>
      </c>
      <c r="R14" s="103">
        <f>'学童（春）'!S96+'関団連（春）'!S112+'新所リーグ（春）'!S138+'日ハム杯'!T138+'所少連（春）'!S85+'所沢市'!S90+'西武沿線'!S38+'関東読売'!S140+'新所リーグ（秋）'!S163+'所少連（秋）'!T110+'関団連（秋）'!T118</f>
        <v>4</v>
      </c>
      <c r="S14" s="103">
        <f t="shared" si="1"/>
        <v>42</v>
      </c>
      <c r="T14" s="85">
        <f t="shared" si="2"/>
        <v>0.4329896907216495</v>
      </c>
      <c r="U14" s="85">
        <f t="shared" si="6"/>
        <v>0.3577981651376147</v>
      </c>
      <c r="V14" s="104">
        <f t="shared" si="7"/>
        <v>0.7907878558592643</v>
      </c>
      <c r="W14" s="16">
        <f>'学童（春）'!T96+'関団連（春）'!T112+'新所リーグ（春）'!T138+'所少連（春）'!T85+'日ハム杯'!U138+'所沢市'!T90+'西武沿線'!T38+'関東読売'!T140+'新所リーグ（秋）'!T163+'学童（秋）'!U89+'所少連（秋）'!U111+'関団連（秋）'!U118</f>
        <v>47</v>
      </c>
      <c r="X14" s="18">
        <f>'学童（春）'!U96+'関団連（春）'!U112+'新所リーグ（春）'!U138+'所少連（春）'!U85+'日ハム杯'!V138+'所沢市'!U90+'西武沿線'!U38+'関東読売'!U140+'新所リーグ（秋）'!U163+'学童（秋）'!V89+'所少連（秋）'!V111+'関団連（秋）'!V118</f>
        <v>14</v>
      </c>
      <c r="Y14" s="30">
        <f t="shared" si="5"/>
        <v>0.2978723404255319</v>
      </c>
      <c r="Z14" s="49"/>
      <c r="AA14" s="51"/>
      <c r="AB14" s="3"/>
      <c r="AC14" s="4"/>
    </row>
    <row r="15" spans="2:29" ht="13.5">
      <c r="B15" s="16">
        <v>16</v>
      </c>
      <c r="C15" s="48" t="s">
        <v>40</v>
      </c>
      <c r="D15" s="67">
        <f>'学童（春）'!D97+'関団連（春）'!D113+'新所リーグ（春）'!D139+'日ハム杯'!D139+'所少連（春）'!D86+'所沢市'!D91+'西武沿線'!D39+'関東読売'!D141+'新所リーグ（秋）'!D164+'所少連（秋）'!D112+'関団連（秋）'!D119</f>
        <v>41</v>
      </c>
      <c r="E15" s="67">
        <f>'学童（春）'!E97+'関団連（春）'!E113+'新所リーグ（春）'!E139+'日ハム杯'!E139+'所少連（春）'!E86+'所沢市'!E91+'西武沿線'!E39+'関東読売'!E141+'新所リーグ（秋）'!E164+'所少連（秋）'!E112+'関団連（秋）'!E119</f>
        <v>114</v>
      </c>
      <c r="F15" s="67">
        <f>'学童（春）'!F97+'関団連（春）'!F113+'新所リーグ（春）'!F139+'日ハム杯'!F139+'所少連（春）'!F86+'所沢市'!F91+'西武沿線'!F39+'関東読売'!F141+'新所リーグ（秋）'!F164+'所少連（秋）'!F112+'関団連（秋）'!F119</f>
        <v>97</v>
      </c>
      <c r="G15" s="67">
        <f>'学童（春）'!G97+'関団連（春）'!G113+'新所リーグ（春）'!G139+'日ハム杯'!G139+'所少連（春）'!G86+'所沢市'!G91+'西武沿線'!G39+'関東読売'!G141+'新所リーグ（秋）'!G164+'所少連（秋）'!G112+'関団連（秋）'!G119</f>
        <v>50</v>
      </c>
      <c r="H15" s="67">
        <f>'学童（春）'!H97+'関団連（春）'!H113+'新所リーグ（春）'!H139+'日ハム杯'!H139+'所少連（春）'!H86+'所沢市'!H91+'西武沿線'!H39+'関東読売'!H141+'新所リーグ（秋）'!H164+'所少連（秋）'!H112+'関団連（秋）'!H119</f>
        <v>47</v>
      </c>
      <c r="I15" s="67">
        <f>'学童（春）'!I97+'関団連（春）'!I113+'新所リーグ（春）'!I139+'日ハム杯'!I139+'所少連（春）'!I86+'所沢市'!I91+'西武沿線'!I39+'関東読売'!I141+'新所リーグ（秋）'!I164+'所少連（秋）'!I112+'関団連（秋）'!I119</f>
        <v>38</v>
      </c>
      <c r="J15" s="67">
        <f>'学童（春）'!J97+'関団連（春）'!J113+'新所リーグ（春）'!J139+'日ハム杯'!J139+'所少連（春）'!J86+'所沢市'!J91+'西武沿線'!J39+'関東読売'!J141+'新所リーグ（秋）'!J164+'所少連（秋）'!J112+'関団連（秋）'!J119</f>
        <v>14</v>
      </c>
      <c r="K15" s="67">
        <f>'学童（春）'!K97+'関団連（春）'!K113+'新所リーグ（春）'!K139+'日ハム杯'!K139+'所少連（春）'!K86+'所沢市'!K91+'西武沿線'!K39+'関東読売'!K141+'新所リーグ（秋）'!K164+'所少連（秋）'!K112+'関団連（秋）'!K119</f>
        <v>4</v>
      </c>
      <c r="L15" s="67">
        <f>'学童（春）'!L97+'関団連（春）'!L113+'新所リーグ（春）'!L139+'日ハム杯'!L139+'所少連（春）'!L86+'所沢市'!L91+'西武沿線'!L39+'関東読売'!L141+'新所リーグ（秋）'!L164+'所少連（秋）'!L112+'関団連（秋）'!L119</f>
        <v>34</v>
      </c>
      <c r="M15" s="67">
        <f>'学童（春）'!M97+'関団連（春）'!M113+'新所リーグ（春）'!M139+'日ハム杯'!M139+'所少連（春）'!M86+'所沢市'!M91+'西武沿線'!M39+'関東読売'!M141+'新所リーグ（秋）'!M164+'所少連（秋）'!M112+'関団連（秋）'!M119</f>
        <v>11</v>
      </c>
      <c r="N15" s="67">
        <f>'学童（春）'!N97+'関団連（春）'!N113+'新所リーグ（春）'!N139+'日ハム杯'!N139+'所少連（春）'!N86+'所沢市'!N91+'西武沿線'!N39+'関東読売'!N141+'新所リーグ（秋）'!N164+'所少連（秋）'!N112+'関団連（秋）'!N119</f>
        <v>1</v>
      </c>
      <c r="O15" s="85">
        <f t="shared" si="0"/>
        <v>0.5154639175257731</v>
      </c>
      <c r="P15" s="103">
        <f>'学童（春）'!Q97+'関団連（春）'!Q113+'新所リーグ（春）'!Q139+'日ハム杯'!R139+'所少連（春）'!Q86+'所沢市'!Q91+'西武沿線'!Q39+'関東読売'!Q141+'新所リーグ（秋）'!Q164+'所少連（秋）'!R112+'関団連（秋）'!R119</f>
        <v>9</v>
      </c>
      <c r="Q15" s="103">
        <f>'学童（春）'!R97+'関団連（春）'!R113+'新所リーグ（春）'!R139+'日ハム杯'!S139+'所少連（春）'!R86+'所沢市'!R91+'西武沿線'!R39+'関東読売'!R141+'新所リーグ（秋）'!R164+'所少連（秋）'!S112+'関団連（秋）'!S119</f>
        <v>4</v>
      </c>
      <c r="R15" s="103">
        <f>'学童（春）'!S97+'関団連（春）'!S113+'新所リーグ（春）'!S139+'日ハム杯'!T139+'所少連（春）'!S86+'所沢市'!S91+'西武沿線'!S39+'関東読売'!S141+'新所リーグ（秋）'!S164+'所少連（秋）'!T112+'関団連（秋）'!T119</f>
        <v>10</v>
      </c>
      <c r="S15" s="103">
        <f t="shared" si="1"/>
        <v>95</v>
      </c>
      <c r="T15" s="85">
        <f t="shared" si="2"/>
        <v>0.979381443298969</v>
      </c>
      <c r="U15" s="85">
        <f t="shared" si="6"/>
        <v>0.5765765765765766</v>
      </c>
      <c r="V15" s="104">
        <f t="shared" si="7"/>
        <v>1.5559580198755456</v>
      </c>
      <c r="W15" s="16">
        <f>'学童（春）'!T97+'関団連（春）'!T113+'新所リーグ（春）'!T139+'所少連（春）'!T86+'日ハム杯'!U139+'所沢市'!T91+'西武沿線'!T39+'関東読売'!T141+'新所リーグ（秋）'!T164+'学童（秋）'!U90+'所少連（秋）'!U112+'関団連（秋）'!U119</f>
        <v>53</v>
      </c>
      <c r="X15" s="18">
        <f>'学童（春）'!U97+'関団連（春）'!U113+'新所リーグ（春）'!U139+'所少連（春）'!U86+'日ハム杯'!V139+'所沢市'!U91+'西武沿線'!U39+'関東読売'!U141+'新所リーグ（秋）'!U164+'学童（秋）'!V90+'所少連（秋）'!V112+'関団連（秋）'!V119</f>
        <v>33</v>
      </c>
      <c r="Y15" s="30">
        <f t="shared" si="5"/>
        <v>0.6226415094339622</v>
      </c>
      <c r="Z15" s="49"/>
      <c r="AA15" s="51"/>
      <c r="AB15" s="3"/>
      <c r="AC15" s="4"/>
    </row>
    <row r="16" spans="2:29" ht="13.5">
      <c r="B16" s="16">
        <v>17</v>
      </c>
      <c r="C16" s="48" t="s">
        <v>41</v>
      </c>
      <c r="D16" s="67">
        <f>'学童（春）'!D98+'関団連（春）'!D114+'新所リーグ（春）'!D140+'日ハム杯'!D140+'所少連（春）'!D87+'所沢市'!D92+'西武沿線'!D40+'関東読売'!D142+'新所リーグ（秋）'!D165+'所少連（秋）'!D113+'関団連（秋）'!D120</f>
        <v>40</v>
      </c>
      <c r="E16" s="67">
        <f>'学童（春）'!E98+'関団連（春）'!E114+'新所リーグ（春）'!E140+'日ハム杯'!E140+'所少連（春）'!E87+'所沢市'!E92+'西武沿線'!E40+'関東読売'!E142+'新所リーグ（秋）'!E165+'所少連（秋）'!E113+'関団連（秋）'!E120</f>
        <v>97</v>
      </c>
      <c r="F16" s="67">
        <f>'学童（春）'!F98+'関団連（春）'!F114+'新所リーグ（春）'!F140+'日ハム杯'!F140+'所少連（春）'!F87+'所沢市'!F92+'西武沿線'!F40+'関東読売'!F142+'新所リーグ（秋）'!F165+'所少連（秋）'!F113+'関団連（秋）'!F120</f>
        <v>80</v>
      </c>
      <c r="G16" s="67">
        <f>'学童（春）'!G98+'関団連（春）'!G114+'新所リーグ（春）'!G140+'日ハム杯'!G140+'所少連（春）'!G87+'所沢市'!G92+'西武沿線'!G40+'関東読売'!G142+'新所リーグ（秋）'!G165+'所少連（秋）'!G113+'関団連（秋）'!G120</f>
        <v>26</v>
      </c>
      <c r="H16" s="67">
        <f>'学童（春）'!H98+'関団連（春）'!H114+'新所リーグ（春）'!H140+'日ハム杯'!H140+'所少連（春）'!H87+'所沢市'!H92+'西武沿線'!H40+'関東読売'!H142+'新所リーグ（秋）'!H165+'所少連（秋）'!H113+'関団連（秋）'!H120</f>
        <v>14</v>
      </c>
      <c r="I16" s="67">
        <f>'学童（春）'!I98+'関団連（春）'!I114+'新所リーグ（春）'!I140+'日ハム杯'!I140+'所少連（春）'!I87+'所沢市'!I92+'西武沿線'!I40+'関東読売'!I142+'新所リーグ（秋）'!I165+'所少連（秋）'!I113+'関団連（秋）'!I120</f>
        <v>28</v>
      </c>
      <c r="J16" s="67">
        <f>'学童（春）'!J98+'関団連（春）'!J114+'新所リーグ（春）'!J140+'日ハム杯'!J140+'所少連（春）'!J87+'所沢市'!J92+'西武沿線'!J40+'関東読売'!J142+'新所リーグ（秋）'!J165+'所少連（秋）'!J113+'関団連（秋）'!J120</f>
        <v>17</v>
      </c>
      <c r="K16" s="67">
        <f>'学童（春）'!K98+'関団連（春）'!K114+'新所リーグ（春）'!K140+'日ハム杯'!K140+'所少連（春）'!K87+'所沢市'!K92+'西武沿線'!K40+'関東読売'!K142+'新所リーグ（秋）'!K165+'所少連（秋）'!K113+'関団連（秋）'!K120</f>
        <v>6</v>
      </c>
      <c r="L16" s="67">
        <f>'学童（春）'!L98+'関団連（春）'!L114+'新所リーグ（春）'!L140+'日ハム杯'!L140+'所少連（春）'!L87+'所沢市'!L92+'西武沿線'!L40+'関東読売'!L142+'新所リーグ（秋）'!L165+'所少連（秋）'!L113+'関団連（秋）'!L120</f>
        <v>17</v>
      </c>
      <c r="M16" s="67">
        <f>'学童（春）'!M98+'関団連（春）'!M114+'新所リーグ（春）'!M140+'日ハム杯'!M140+'所少連（春）'!M87+'所沢市'!M92+'西武沿線'!M40+'関東読売'!M142+'新所リーグ（秋）'!M165+'所少連（秋）'!M113+'関団連（秋）'!M120</f>
        <v>4</v>
      </c>
      <c r="N16" s="67">
        <f>'学童（春）'!N98+'関団連（春）'!N114+'新所リーグ（春）'!N140+'日ハム杯'!N140+'所少連（春）'!N87+'所沢市'!N92+'西武沿線'!N40+'関東読売'!N142+'新所リーグ（秋）'!N165+'所少連（秋）'!N113+'関団連（秋）'!N120</f>
        <v>0</v>
      </c>
      <c r="O16" s="85">
        <f t="shared" si="0"/>
        <v>0.325</v>
      </c>
      <c r="P16" s="103">
        <f>'学童（春）'!Q98+'関団連（春）'!Q114+'新所リーグ（春）'!Q140+'日ハム杯'!R140+'所少連（春）'!Q87+'所沢市'!Q92+'西武沿線'!Q40+'関東読売'!Q142+'新所リーグ（秋）'!Q165+'所少連（秋）'!R113+'関団連（秋）'!R120</f>
        <v>0</v>
      </c>
      <c r="Q16" s="103">
        <f>'学童（春）'!R98+'関団連（春）'!R114+'新所リーグ（春）'!R140+'日ハム杯'!S140+'所少連（春）'!R87+'所沢市'!R92+'西武沿線'!R40+'関東読売'!R142+'新所リーグ（秋）'!R165+'所少連（秋）'!S113+'関団連（秋）'!S120</f>
        <v>1</v>
      </c>
      <c r="R16" s="103">
        <f>'学童（春）'!S98+'関団連（春）'!S114+'新所リーグ（春）'!S140+'日ハム杯'!T140+'所少連（春）'!S87+'所沢市'!S92+'西武沿線'!S40+'関東読売'!S142+'新所リーグ（秋）'!S165+'所少連（秋）'!T113+'関団連（秋）'!T120</f>
        <v>4</v>
      </c>
      <c r="S16" s="103">
        <f t="shared" si="1"/>
        <v>32</v>
      </c>
      <c r="T16" s="85">
        <f t="shared" si="2"/>
        <v>0.4</v>
      </c>
      <c r="U16" s="85">
        <f t="shared" si="6"/>
        <v>0.44329896907216493</v>
      </c>
      <c r="V16" s="104">
        <f t="shared" si="7"/>
        <v>0.843298969072165</v>
      </c>
      <c r="W16" s="16">
        <f>'学童（春）'!T98+'関団連（春）'!T114+'新所リーグ（春）'!T140+'所少連（春）'!T87+'日ハム杯'!U140+'所沢市'!T92+'西武沿線'!T40+'関東読売'!T142+'新所リーグ（秋）'!T165+'学童（秋）'!U91+'所少連（秋）'!U113+'関団連（秋）'!U120</f>
        <v>46</v>
      </c>
      <c r="X16" s="18">
        <f>'学童（春）'!U98+'関団連（春）'!U114+'新所リーグ（春）'!U140+'所少連（春）'!U87+'日ハム杯'!V140+'所沢市'!U92+'西武沿線'!U40+'関東読売'!U142+'新所リーグ（秋）'!U165+'学童（秋）'!V91+'所少連（秋）'!V113+'関団連（秋）'!V120</f>
        <v>15</v>
      </c>
      <c r="Y16" s="30">
        <f t="shared" si="5"/>
        <v>0.32608695652173914</v>
      </c>
      <c r="Z16" s="49"/>
      <c r="AA16" s="51"/>
      <c r="AB16" s="3"/>
      <c r="AC16" s="4"/>
    </row>
    <row r="17" spans="2:29" ht="13.5">
      <c r="B17" s="90">
        <v>18</v>
      </c>
      <c r="C17" s="91" t="s">
        <v>400</v>
      </c>
      <c r="D17" s="92">
        <f>'学童（春）'!D99+'関団連（春）'!D115+'新所リーグ（春）'!D141+'日ハム杯'!D141+'所少連（春）'!D88+'所沢市'!D93+'西武沿線'!D41+'関東読売'!D143</f>
        <v>8</v>
      </c>
      <c r="E17" s="92">
        <f>'学童（春）'!E99+'関団連（春）'!E115+'新所リーグ（春）'!E141+'日ハム杯'!E141+'所少連（春）'!E88+'所沢市'!E93+'西武沿線'!E41+'関東読売'!E143</f>
        <v>12</v>
      </c>
      <c r="F17" s="92">
        <f>'学童（春）'!F99+'関団連（春）'!F115+'新所リーグ（春）'!F141+'日ハム杯'!F141+'所少連（春）'!F88+'所沢市'!F93+'西武沿線'!F41+'関東読売'!F143</f>
        <v>9</v>
      </c>
      <c r="G17" s="92">
        <f>'学童（春）'!G99+'関団連（春）'!G115+'新所リーグ（春）'!G141+'日ハム杯'!G141+'所少連（春）'!G88+'所沢市'!G93+'西武沿線'!G41+'関東読売'!G143</f>
        <v>4</v>
      </c>
      <c r="H17" s="92">
        <f>'学童（春）'!H99+'関団連（春）'!H115+'新所リーグ（春）'!H141+'日ハム杯'!H141+'所少連（春）'!H88+'所沢市'!H93+'西武沿線'!H41+'関東読売'!H143</f>
        <v>0</v>
      </c>
      <c r="I17" s="92">
        <f>'学童（春）'!I99+'関団連（春）'!I115+'新所リーグ（春）'!I141+'日ハム杯'!I141+'所少連（春）'!I88+'所沢市'!I93+'西武沿線'!I41+'関東読売'!I143</f>
        <v>5</v>
      </c>
      <c r="J17" s="92">
        <f>'学童（春）'!J99+'関団連（春）'!J115+'新所リーグ（春）'!J141+'日ハム杯'!J141+'所少連（春）'!J88+'所沢市'!J93+'西武沿線'!J41+'関東読売'!J143</f>
        <v>3</v>
      </c>
      <c r="K17" s="92">
        <f>'学童（春）'!K99+'関団連（春）'!K115+'新所リーグ（春）'!K141+'日ハム杯'!K141+'所少連（春）'!K88+'所沢市'!K93+'西武沿線'!K41+'関東読売'!K143</f>
        <v>2</v>
      </c>
      <c r="L17" s="92">
        <f>'学童（春）'!L99+'関団連（春）'!L115+'新所リーグ（春）'!L141+'日ハム杯'!L141+'所少連（春）'!L88+'所沢市'!L93+'西武沿線'!L41+'関東読売'!L143</f>
        <v>4</v>
      </c>
      <c r="M17" s="92">
        <f>'学童（春）'!M99+'関団連（春）'!M115+'新所リーグ（春）'!M141+'日ハム杯'!M141+'所少連（春）'!M88+'所沢市'!M93+'西武沿線'!M41+'関東読売'!M143</f>
        <v>1</v>
      </c>
      <c r="N17" s="92">
        <v>0</v>
      </c>
      <c r="O17" s="93">
        <f t="shared" si="0"/>
        <v>0.4444444444444444</v>
      </c>
      <c r="P17" s="92">
        <f>'学童（春）'!Q99+'関団連（春）'!Q115+'新所リーグ（春）'!Q141+'日ハム杯'!R141+'所少連（春）'!Q88+'所沢市'!Q93+'西武沿線'!Q41+'関東読売'!Q143</f>
        <v>0</v>
      </c>
      <c r="Q17" s="92">
        <f>'学童（春）'!R99+'関団連（春）'!R115+'新所リーグ（春）'!R141+'日ハム杯'!S141+'所少連（春）'!R88+'所沢市'!R93+'西武沿線'!R41+'関東読売'!R143</f>
        <v>0</v>
      </c>
      <c r="R17" s="92">
        <f>'学童（春）'!S99+'関団連（春）'!S115+'新所リーグ（春）'!S141+'日ハム杯'!T141+'所少連（春）'!S88+'所沢市'!S93+'西武沿線'!S41+'関東読売'!S143</f>
        <v>3</v>
      </c>
      <c r="S17" s="92">
        <f t="shared" si="1"/>
        <v>7</v>
      </c>
      <c r="T17" s="93">
        <f t="shared" si="2"/>
        <v>0.7777777777777778</v>
      </c>
      <c r="U17" s="93">
        <f>(G17+J17)/(F17+J17)</f>
        <v>0.5833333333333334</v>
      </c>
      <c r="V17" s="105">
        <f t="shared" si="7"/>
        <v>1.3611111111111112</v>
      </c>
      <c r="W17" s="146">
        <f>'学童（春）'!T99+'関団連（春）'!T115+'新所リーグ（春）'!T141+'所少連（春）'!T88+'日ハム杯'!U141+'所沢市'!T93+'西武沿線'!T41+'関東読売'!T143</f>
        <v>5</v>
      </c>
      <c r="X17" s="148">
        <f>'学童（春）'!U99+'関団連（春）'!U115+'新所リーグ（春）'!U141+'所少連（春）'!U88+'日ハム杯'!V141+'所沢市'!U93+'西武沿線'!U41+'関東読売'!U143</f>
        <v>1</v>
      </c>
      <c r="Y17" s="147">
        <f t="shared" si="5"/>
        <v>0.2</v>
      </c>
      <c r="Z17" s="49"/>
      <c r="AA17" s="51"/>
      <c r="AB17" s="3"/>
      <c r="AC17" s="4"/>
    </row>
    <row r="18" spans="2:29" ht="13.5">
      <c r="B18" s="16">
        <v>19</v>
      </c>
      <c r="C18" s="48" t="s">
        <v>42</v>
      </c>
      <c r="D18" s="67">
        <f>'学童（春）'!D100+'関団連（春）'!D116+'新所リーグ（春）'!D142+'日ハム杯'!D142+'所少連（春）'!D89+'所沢市'!D94+'西武沿線'!D42+'関東読売'!D144+'新所リーグ（秋）'!D166+'所少連（秋）'!D114+'関団連（秋）'!D121</f>
        <v>38</v>
      </c>
      <c r="E18" s="67">
        <f>'学童（春）'!E100+'関団連（春）'!E116+'新所リーグ（春）'!E142+'日ハム杯'!E142+'所少連（春）'!E89+'所沢市'!E94+'西武沿線'!E42+'関東読売'!E144+'新所リーグ（秋）'!E166+'所少連（秋）'!E114+'関団連（秋）'!E121</f>
        <v>90</v>
      </c>
      <c r="F18" s="67">
        <f>'学童（春）'!F100+'関団連（春）'!F116+'新所リーグ（春）'!F142+'日ハム杯'!F142+'所少連（春）'!F89+'所沢市'!F94+'西武沿線'!F42+'関東読売'!F144+'新所リーグ（秋）'!F166+'所少連（秋）'!F114+'関団連（秋）'!F121</f>
        <v>75</v>
      </c>
      <c r="G18" s="67">
        <f>'学童（春）'!G100+'関団連（春）'!G116+'新所リーグ（春）'!G142+'日ハム杯'!G142+'所少連（春）'!G89+'所沢市'!G94+'西武沿線'!G42+'関東読売'!G144+'新所リーグ（秋）'!G166+'所少連（秋）'!G114+'関団連（秋）'!G121</f>
        <v>24</v>
      </c>
      <c r="H18" s="67">
        <f>'学童（春）'!H100+'関団連（春）'!H116+'新所リーグ（春）'!H142+'日ハム杯'!H142+'所少連（春）'!H89+'所沢市'!H94+'西武沿線'!H42+'関東読売'!H144+'新所リーグ（秋）'!H166+'所少連（秋）'!H114+'関団連（秋）'!H121</f>
        <v>14</v>
      </c>
      <c r="I18" s="67">
        <f>'学童（春）'!I100+'関団連（春）'!I116+'新所リーグ（春）'!I142+'日ハム杯'!I142+'所少連（春）'!I89+'所沢市'!I94+'西武沿線'!I42+'関東読売'!I144+'新所リーグ（秋）'!I166+'所少連（秋）'!I114+'関団連（秋）'!I121</f>
        <v>27</v>
      </c>
      <c r="J18" s="67">
        <f>'学童（春）'!J100+'関団連（春）'!J116+'新所リーグ（春）'!J142+'日ハム杯'!J142+'所少連（春）'!J89+'所沢市'!J94+'西武沿線'!J42+'関東読売'!J144+'新所リーグ（秋）'!J166+'所少連（秋）'!J114+'関団連（秋）'!J121</f>
        <v>15</v>
      </c>
      <c r="K18" s="67">
        <f>'学童（春）'!K100+'関団連（春）'!K116+'新所リーグ（春）'!K142+'日ハム杯'!K142+'所少連（春）'!K89+'所沢市'!K94+'西武沿線'!K42+'関東読売'!K144+'新所リーグ（秋）'!K166+'所少連（秋）'!K114+'関団連（秋）'!K121</f>
        <v>12</v>
      </c>
      <c r="L18" s="67">
        <f>'学童（春）'!L100+'関団連（春）'!L116+'新所リーグ（春）'!L142+'日ハム杯'!L142+'所少連（春）'!L89+'所沢市'!L94+'西武沿線'!L42+'関東読売'!L144+'新所リーグ（秋）'!L166+'所少連（秋）'!L114+'関団連（秋）'!L121</f>
        <v>17</v>
      </c>
      <c r="M18" s="67">
        <f>'学童（春）'!M100+'関団連（春）'!M116+'新所リーグ（春）'!M142+'日ハム杯'!M142+'所少連（春）'!M89+'所沢市'!M94+'西武沿線'!M42+'関東読売'!M144+'新所リーグ（秋）'!M166+'所少連（秋）'!M114+'関団連（秋）'!M121</f>
        <v>10</v>
      </c>
      <c r="N18" s="67">
        <f>'学童（春）'!N100+'関団連（春）'!N116+'新所リーグ（春）'!N142+'日ハム杯'!N142+'所少連（春）'!N89+'所沢市'!N94+'西武沿線'!N42+'関東読売'!N144+'新所リーグ（秋）'!N166+'所少連（秋）'!N114+'関団連（秋）'!N121</f>
        <v>0</v>
      </c>
      <c r="O18" s="85">
        <f t="shared" si="0"/>
        <v>0.32</v>
      </c>
      <c r="P18" s="103">
        <f>'学童（春）'!Q100+'関団連（春）'!Q116+'新所リーグ（春）'!Q142+'日ハム杯'!R142+'所少連（春）'!Q89+'所沢市'!Q94+'西武沿線'!Q42+'関東読売'!Q144+'新所リーグ（秋）'!Q166+'所少連（秋）'!R114+'関団連（秋）'!R121</f>
        <v>5</v>
      </c>
      <c r="Q18" s="103">
        <f>'学童（春）'!R100+'関団連（春）'!R116+'新所リーグ（春）'!R142+'日ハム杯'!S142+'所少連（春）'!R89+'所沢市'!R94+'西武沿線'!R42+'関東読売'!R144+'新所リーグ（秋）'!R166+'所少連（秋）'!S114+'関団連（秋）'!S121</f>
        <v>1</v>
      </c>
      <c r="R18" s="103">
        <f>'学童（春）'!S100+'関団連（春）'!S116+'新所リーグ（春）'!S142+'日ハム杯'!T142+'所少連（春）'!S89+'所沢市'!S94+'西武沿線'!S42+'関東読売'!S144+'新所リーグ（秋）'!S166+'所少連（秋）'!T114+'関団連（秋）'!T121</f>
        <v>5</v>
      </c>
      <c r="S18" s="103">
        <f>G18+R18+Q18*2+P18*3</f>
        <v>46</v>
      </c>
      <c r="T18" s="85">
        <f t="shared" si="2"/>
        <v>0.6133333333333333</v>
      </c>
      <c r="U18" s="85">
        <f t="shared" si="6"/>
        <v>0.43333333333333335</v>
      </c>
      <c r="V18" s="104">
        <f t="shared" si="7"/>
        <v>1.0466666666666666</v>
      </c>
      <c r="W18" s="16">
        <f>'学童（春）'!T100+'関団連（春）'!T116+'新所リーグ（春）'!T142+'所少連（春）'!T89+'日ハム杯'!U142+'所沢市'!T94+'西武沿線'!T42+'関東読売'!T144+'新所リーグ（秋）'!T166+'学童（秋）'!U92+'所少連（秋）'!U114+'関団連（秋）'!U121</f>
        <v>47</v>
      </c>
      <c r="X18" s="18">
        <f>'学童（春）'!U100+'関団連（春）'!U116+'新所リーグ（春）'!U142+'所少連（春）'!U89+'日ハム杯'!V142+'所沢市'!U94+'西武沿線'!U42+'関東読売'!U144+'新所リーグ（秋）'!U166+'学童（秋）'!V92+'所少連（秋）'!V114+'関団連（秋）'!V121</f>
        <v>13</v>
      </c>
      <c r="Y18" s="30">
        <f t="shared" si="5"/>
        <v>0.2765957446808511</v>
      </c>
      <c r="Z18" s="49"/>
      <c r="AA18" s="51"/>
      <c r="AB18" s="3"/>
      <c r="AC18" s="4"/>
    </row>
    <row r="19" spans="2:29" ht="13.5">
      <c r="B19" s="16">
        <v>20</v>
      </c>
      <c r="C19" s="48" t="s">
        <v>44</v>
      </c>
      <c r="D19" s="67">
        <f>'学童（春）'!D101+'関団連（春）'!D117+'新所リーグ（春）'!D143+'日ハム杯'!D143+'所少連（春）'!D90+'所沢市'!D95+'西武沿線'!D43+'関東読売'!D145+'新所リーグ（秋）'!D167+'学童（秋）'!D93+'関団連（秋）'!D122</f>
        <v>15</v>
      </c>
      <c r="E19" s="67">
        <f>'学童（春）'!E101+'関団連（春）'!E117+'新所リーグ（春）'!E143+'日ハム杯'!E143+'所少連（春）'!E90+'所沢市'!E95+'西武沿線'!E43+'関東読売'!E145+'新所リーグ（秋）'!E167+'学童（秋）'!E93+'関団連（秋）'!E122</f>
        <v>27</v>
      </c>
      <c r="F19" s="67">
        <f>'学童（春）'!F101+'関団連（春）'!F117+'新所リーグ（春）'!F143+'日ハム杯'!F143+'所少連（春）'!F90+'所沢市'!F95+'西武沿線'!F43+'関東読売'!F145+'新所リーグ（秋）'!F167+'学童（秋）'!F93+'関団連（秋）'!F122</f>
        <v>17</v>
      </c>
      <c r="G19" s="67">
        <f>'学童（春）'!G101+'関団連（春）'!G117+'新所リーグ（春）'!G143+'日ハム杯'!G143+'所少連（春）'!G90+'所沢市'!G95+'西武沿線'!G43+'関東読売'!G145+'新所リーグ（秋）'!G167+'学童（秋）'!G93+'関団連（秋）'!G122</f>
        <v>5</v>
      </c>
      <c r="H19" s="67">
        <f>'学童（春）'!H101+'関団連（春）'!H117+'新所リーグ（春）'!H143+'日ハム杯'!H143+'所少連（春）'!H90+'所沢市'!H95+'西武沿線'!H43+'関東読売'!H145+'新所リーグ（秋）'!H167+'学童（秋）'!H93+'関団連（秋）'!H122</f>
        <v>4</v>
      </c>
      <c r="I19" s="67">
        <f>'学童（春）'!I101+'関団連（春）'!I117+'新所リーグ（春）'!I143+'日ハム杯'!I143+'所少連（春）'!I90+'所沢市'!I95+'西武沿線'!I43+'関東読売'!I145+'新所リーグ（秋）'!I167+'学童（秋）'!I93+'関団連（秋）'!I122</f>
        <v>3</v>
      </c>
      <c r="J19" s="67">
        <f>'学童（春）'!J101+'関団連（春）'!J117+'新所リーグ（春）'!J143+'日ハム杯'!J143+'所少連（春）'!J90+'所沢市'!J95+'西武沿線'!J43+'関東読売'!J145+'新所リーグ（秋）'!J167+'学童（秋）'!J93+'関団連（秋）'!J122</f>
        <v>10</v>
      </c>
      <c r="K19" s="67">
        <f>'学童（春）'!K101+'関団連（春）'!K117+'新所リーグ（春）'!K143+'日ハム杯'!K143+'所少連（春）'!K90+'所沢市'!K95+'西武沿線'!K43+'関東読売'!K145+'新所リーグ（秋）'!K167+'学童（秋）'!K93+'関団連（秋）'!K122</f>
        <v>7</v>
      </c>
      <c r="L19" s="67">
        <f>'学童（春）'!L101+'関団連（春）'!L117+'新所リーグ（春）'!L143+'日ハム杯'!L143+'所少連（春）'!L90+'所沢市'!L95+'西武沿線'!L43+'関東読売'!L145+'新所リーグ（秋）'!L167+'学童（秋）'!L93+'関団連（秋）'!L122</f>
        <v>9</v>
      </c>
      <c r="M19" s="67">
        <f>'学童（春）'!M101+'関団連（春）'!M117+'新所リーグ（春）'!M143+'日ハム杯'!M143+'所少連（春）'!M90+'所沢市'!M95+'西武沿線'!M43+'関東読売'!M145+'新所リーグ（秋）'!M167+'学童（秋）'!M93+'関団連（秋）'!M122</f>
        <v>1</v>
      </c>
      <c r="N19" s="67">
        <f>'学童（春）'!N101+'関団連（春）'!N117+'新所リーグ（春）'!N143+'日ハム杯'!N143+'所少連（春）'!N90+'所沢市'!N95+'西武沿線'!N43+'関東読売'!N145+'新所リーグ（秋）'!N167+'学童（秋）'!N93+'関団連（秋）'!N122</f>
        <v>0</v>
      </c>
      <c r="O19" s="85">
        <f t="shared" si="0"/>
        <v>0.29411764705882354</v>
      </c>
      <c r="P19" s="103">
        <f>'学童（春）'!Q101+'関団連（春）'!Q117+'新所リーグ（春）'!Q143+'日ハム杯'!R143+'所少連（春）'!Q90+'所沢市'!Q95+'西武沿線'!Q43+'関東読売'!Q145+'新所リーグ（秋）'!Q167+'関団連（秋）'!R122</f>
        <v>0</v>
      </c>
      <c r="Q19" s="103">
        <f>'学童（春）'!R101+'関団連（春）'!R117+'新所リーグ（春）'!R143+'日ハム杯'!S143+'所少連（春）'!R90+'所沢市'!R95+'西武沿線'!R43+'関東読売'!R145+'新所リーグ（秋）'!R167+'関団連（秋）'!S122</f>
        <v>0</v>
      </c>
      <c r="R19" s="103">
        <f>'学童（春）'!S101+'関団連（春）'!S117+'新所リーグ（春）'!S143+'日ハム杯'!T143+'所少連（春）'!S90+'所沢市'!S95+'西武沿線'!S43+'関東読売'!S145+'新所リーグ（秋）'!S167+'関団連（秋）'!T122</f>
        <v>1</v>
      </c>
      <c r="S19" s="103">
        <f t="shared" si="1"/>
        <v>6</v>
      </c>
      <c r="T19" s="85">
        <f>S19/F19</f>
        <v>0.35294117647058826</v>
      </c>
      <c r="U19" s="85">
        <f t="shared" si="6"/>
        <v>0.5555555555555556</v>
      </c>
      <c r="V19" s="104">
        <f t="shared" si="7"/>
        <v>0.9084967320261439</v>
      </c>
      <c r="W19" s="16">
        <f>'関団連（秋）'!U122+'所少連（秋）'!U115+'学童（秋）'!U93+'新所リーグ（秋）'!T167+'関東読売'!T145+'西武沿線'!T43+'所沢市'!T95+'日ハム杯'!U143+'所少連（春）'!T90+'新所リーグ（春）'!T143+'関団連（春）'!T117+'学童（春）'!T101</f>
        <v>10</v>
      </c>
      <c r="X19" s="18">
        <f>'関団連（秋）'!V122+'所少連（秋）'!V115+'学童（秋）'!V93+'新所リーグ（秋）'!U167+'関東読売'!U145+'西武沿線'!U43+'所沢市'!U95+'日ハム杯'!V143+'所少連（春）'!U90+'新所リーグ（春）'!U143+'関団連（春）'!U117+'学童（春）'!U101</f>
        <v>3</v>
      </c>
      <c r="Y19" s="30">
        <f t="shared" si="5"/>
        <v>0.3</v>
      </c>
      <c r="Z19" s="49"/>
      <c r="AA19" s="51"/>
      <c r="AB19" s="3"/>
      <c r="AC19" s="4"/>
    </row>
    <row r="20" spans="2:29" ht="13.5">
      <c r="B20" s="16">
        <v>3</v>
      </c>
      <c r="C20" s="48" t="s">
        <v>45</v>
      </c>
      <c r="D20" s="67">
        <f>'学童（春）'!D102+'関団連（春）'!D118+'新所リーグ（春）'!D144+'日ハム杯'!D144+'所少連（春）'!D91+'所沢市'!D96+'西武沿線'!D44+'関東読売'!D146+'新所リーグ（秋）'!D151+'学童（秋）'!D77+'関団連（秋）'!D106</f>
        <v>16</v>
      </c>
      <c r="E20" s="67">
        <f>'学童（春）'!E102+'関団連（春）'!E118+'新所リーグ（春）'!E144+'日ハム杯'!E144+'所少連（春）'!E91+'所沢市'!E96+'西武沿線'!E44+'関東読売'!E146+'新所リーグ（秋）'!E151+'学童（秋）'!E77+'関団連（秋）'!E106</f>
        <v>28</v>
      </c>
      <c r="F20" s="67">
        <f>'学童（春）'!F102+'関団連（春）'!F118+'新所リーグ（春）'!F144+'日ハム杯'!F144+'所少連（春）'!F91+'所沢市'!F96+'西武沿線'!F44+'関東読売'!F146+'新所リーグ（秋）'!F151+'学童（秋）'!F77+'関団連（秋）'!F106</f>
        <v>24</v>
      </c>
      <c r="G20" s="67">
        <f>'学童（春）'!G102+'関団連（春）'!G118+'新所リーグ（春）'!G144+'日ハム杯'!G144+'所少連（春）'!G91+'所沢市'!G96+'西武沿線'!G44+'関東読売'!G146+'新所リーグ（秋）'!G151+'学童（秋）'!G77+'関団連（秋）'!G106</f>
        <v>7</v>
      </c>
      <c r="H20" s="67">
        <f>'学童（春）'!H102+'関団連（春）'!H118+'新所リーグ（春）'!H144+'日ハム杯'!H144+'所少連（春）'!H91+'所沢市'!H96+'西武沿線'!H44+'関東読売'!H146+'新所リーグ（秋）'!H151+'学童（秋）'!H77+'関団連（秋）'!H106</f>
        <v>5</v>
      </c>
      <c r="I20" s="67">
        <f>'学童（春）'!I102+'関団連（春）'!I118+'新所リーグ（春）'!I144+'日ハム杯'!I144+'所少連（春）'!I91+'所沢市'!I96+'西武沿線'!I44+'関東読売'!I146+'新所リーグ（秋）'!I151+'学童（秋）'!I77+'関団連（秋）'!I106</f>
        <v>5</v>
      </c>
      <c r="J20" s="67">
        <f>'学童（春）'!J102+'関団連（春）'!J118+'新所リーグ（春）'!J144+'日ハム杯'!J144+'所少連（春）'!J91+'所沢市'!J96+'西武沿線'!J44+'関東読売'!J146+'新所リーグ（秋）'!J151+'学童（秋）'!J77+'関団連（秋）'!J106</f>
        <v>4</v>
      </c>
      <c r="K20" s="67">
        <f>'学童（春）'!K102+'関団連（春）'!K118+'新所リーグ（春）'!K144+'日ハム杯'!K144+'所少連（春）'!K91+'所沢市'!K96+'西武沿線'!K44+'関東読売'!K146+'新所リーグ（秋）'!K151+'学童（秋）'!K77+'関団連（秋）'!K106</f>
        <v>5</v>
      </c>
      <c r="L20" s="67">
        <f>'学童（春）'!L102+'関団連（春）'!L118+'新所リーグ（春）'!L144+'日ハム杯'!L144+'所少連（春）'!L91+'所沢市'!L96+'西武沿線'!L44+'関東読売'!L146+'新所リーグ（秋）'!L151+'学童（秋）'!L77+'関団連（秋）'!L106</f>
        <v>3</v>
      </c>
      <c r="M20" s="67">
        <f>'学童（春）'!M102+'関団連（春）'!M118+'新所リーグ（春）'!M144+'日ハム杯'!M144+'所少連（春）'!M91+'所沢市'!M96+'西武沿線'!M44+'関東読売'!M146+'新所リーグ（秋）'!M151+'学童（秋）'!M77+'関団連（秋）'!M106</f>
        <v>3</v>
      </c>
      <c r="N20" s="67">
        <f>'学童（春）'!N102+'関団連（春）'!N118+'新所リーグ（春）'!N144+'日ハム杯'!N144+'所少連（春）'!N91+'所沢市'!N96+'西武沿線'!N44+'関東読売'!N146+'新所リーグ（秋）'!N151+'学童（秋）'!N77+'関団連（秋）'!N106</f>
        <v>0</v>
      </c>
      <c r="O20" s="85">
        <f t="shared" si="0"/>
        <v>0.2916666666666667</v>
      </c>
      <c r="P20" s="18">
        <f>'学童（春）'!Q102+'関団連（春）'!Q118+'新所リーグ（春）'!Q144+'日ハム杯'!R144+'所少連（春）'!Q91+'所沢市'!Q96+'西武沿線'!Q44+'関東読売'!Q146+'新所リーグ（秋）'!Q151+'関団連（秋）'!R106</f>
        <v>0</v>
      </c>
      <c r="Q20" s="18">
        <f>'学童（春）'!R102+'関団連（春）'!R118+'新所リーグ（春）'!R144+'日ハム杯'!S144+'所少連（春）'!R91+'所沢市'!R96+'西武沿線'!R44+'関東読売'!R146+'新所リーグ（秋）'!R151+'関団連（秋）'!S106</f>
        <v>0</v>
      </c>
      <c r="R20" s="18">
        <f>'学童（春）'!S102+'関団連（春）'!S118+'新所リーグ（春）'!S144+'日ハム杯'!T144+'所少連（春）'!S91+'所沢市'!S96+'西武沿線'!S44+'関東読売'!S146+'新所リーグ（秋）'!S151+'関団連（秋）'!T106</f>
        <v>2</v>
      </c>
      <c r="S20" s="18">
        <f t="shared" si="1"/>
        <v>9</v>
      </c>
      <c r="T20" s="19">
        <f t="shared" si="2"/>
        <v>0.375</v>
      </c>
      <c r="U20" s="19">
        <f t="shared" si="6"/>
        <v>0.39285714285714285</v>
      </c>
      <c r="V20" s="30">
        <f t="shared" si="7"/>
        <v>0.7678571428571428</v>
      </c>
      <c r="W20" s="16">
        <f>'関団連（秋）'!U106+'所少連（秋）'!U99+'学童（秋）'!U77+'新所リーグ（秋）'!T151+'関東読売'!T146+'西武沿線'!T44+'所沢市'!T96+'日ハム杯'!U144+'所少連（春）'!T91+'新所リーグ（春）'!T144+'関団連（春）'!T118+'学童（春）'!T102</f>
        <v>13</v>
      </c>
      <c r="X20" s="18">
        <f>'関団連（秋）'!V106+'所少連（秋）'!V99+'学童（秋）'!V77+'新所リーグ（秋）'!U151+'関東読売'!U146+'西武沿線'!U44+'所沢市'!U96+'日ハム杯'!V144+'所少連（春）'!U91+'新所リーグ（春）'!U144+'関団連（春）'!U118+'学童（春）'!U102</f>
        <v>5</v>
      </c>
      <c r="Y20" s="30">
        <f t="shared" si="5"/>
        <v>0.38461538461538464</v>
      </c>
      <c r="Z20" s="51"/>
      <c r="AA20" s="51"/>
      <c r="AB20" s="3"/>
      <c r="AC20" s="4"/>
    </row>
    <row r="21" spans="2:27" ht="13.5">
      <c r="B21" s="16">
        <v>5</v>
      </c>
      <c r="C21" s="48" t="s">
        <v>46</v>
      </c>
      <c r="D21" s="67">
        <f>'学童（春）'!D103+'関団連（春）'!D119+'新所リーグ（春）'!D145+'日ハム杯'!D145+'所少連（春）'!D92+'所沢市'!D97+'西武沿線'!D45+'関東読売'!D147+'新所リーグ（秋）'!D153+'学童（秋）'!D79+'関団連（秋）'!D108</f>
        <v>27</v>
      </c>
      <c r="E21" s="67">
        <f>'学童（春）'!E103+'関団連（春）'!E119+'新所リーグ（春）'!E145+'日ハム杯'!E145+'所少連（春）'!E92+'所沢市'!E97+'西武沿線'!E45+'関東読売'!E147+'新所リーグ（秋）'!E153+'学童（秋）'!E79+'関団連（秋）'!E108</f>
        <v>54</v>
      </c>
      <c r="F21" s="67">
        <f>'学童（春）'!F103+'関団連（春）'!F119+'新所リーグ（春）'!F145+'日ハム杯'!F145+'所少連（春）'!F92+'所沢市'!F97+'西武沿線'!F45+'関東読売'!F147+'新所リーグ（秋）'!F153+'学童（秋）'!F79+'関団連（秋）'!F108</f>
        <v>41</v>
      </c>
      <c r="G21" s="67">
        <f>'学童（春）'!G103+'関団連（春）'!G119+'新所リーグ（春）'!G145+'日ハム杯'!G145+'所少連（春）'!G92+'所沢市'!G97+'西武沿線'!G45+'関東読売'!G147+'新所リーグ（秋）'!G153+'学童（秋）'!G79+'関団連（秋）'!G108</f>
        <v>13</v>
      </c>
      <c r="H21" s="67">
        <f>'学童（春）'!H103+'関団連（春）'!H119+'新所リーグ（春）'!H145+'日ハム杯'!H145+'所少連（春）'!H92+'所沢市'!H97+'西武沿線'!H45+'関東読売'!H147+'新所リーグ（秋）'!H153+'学童（秋）'!H79+'関団連（秋）'!H108</f>
        <v>8</v>
      </c>
      <c r="I21" s="67">
        <f>'学童（春）'!I103+'関団連（春）'!I119+'新所リーグ（春）'!I145+'日ハム杯'!I145+'所少連（春）'!I92+'所沢市'!I97+'西武沿線'!I45+'関東読売'!I147+'新所リーグ（秋）'!I153+'学童（秋）'!I79+'関団連（秋）'!I108</f>
        <v>18</v>
      </c>
      <c r="J21" s="67">
        <f>'学童（春）'!J103+'関団連（春）'!J119+'新所リーグ（春）'!J145+'日ハム杯'!J145+'所少連（春）'!J92+'所沢市'!J97+'西武沿線'!J45+'関東読売'!J147+'新所リーグ（秋）'!J153+'学童（秋）'!J79+'関団連（秋）'!J108</f>
        <v>13</v>
      </c>
      <c r="K21" s="67">
        <f>'学童（春）'!K103+'関団連（春）'!K119+'新所リーグ（春）'!K145+'日ハム杯'!K145+'所少連（春）'!K92+'所沢市'!K97+'西武沿線'!K45+'関東読売'!K147+'新所リーグ（秋）'!K153+'学童（秋）'!K79+'関団連（秋）'!K108</f>
        <v>4</v>
      </c>
      <c r="L21" s="67">
        <f>'学童（春）'!L103+'関団連（春）'!L119+'新所リーグ（春）'!L145+'日ハム杯'!L145+'所少連（春）'!L92+'所沢市'!L97+'西武沿線'!L45+'関東読売'!L147+'新所リーグ（秋）'!L153+'学童（秋）'!L79+'関団連（秋）'!L108</f>
        <v>18</v>
      </c>
      <c r="M21" s="67">
        <f>'学童（春）'!M103+'関団連（春）'!M119+'新所リーグ（春）'!M145+'日ハム杯'!M145+'所少連（春）'!M92+'所沢市'!M97+'西武沿線'!M45+'関東読売'!M147+'新所リーグ（秋）'!M153+'学童（秋）'!M79+'関団連（秋）'!M108</f>
        <v>15</v>
      </c>
      <c r="N21" s="67">
        <f>'学童（春）'!N103+'関団連（春）'!N119+'新所リーグ（春）'!N145+'日ハム杯'!N145+'所少連（春）'!N92+'所沢市'!N97+'西武沿線'!N45+'関東読売'!N147+'新所リーグ（秋）'!N153+'学童（秋）'!N79+'関団連（秋）'!N108</f>
        <v>0</v>
      </c>
      <c r="O21" s="85">
        <f t="shared" si="0"/>
        <v>0.3170731707317073</v>
      </c>
      <c r="P21" s="18">
        <f>'学童（春）'!Q103+'関団連（春）'!Q119+'新所リーグ（春）'!Q145+'日ハム杯'!R145+'所少連（春）'!Q92+'所沢市'!Q97+'西武沿線'!Q45+'関東読売'!Q147+'新所リーグ（秋）'!Q153+'関団連（秋）'!R108</f>
        <v>0</v>
      </c>
      <c r="Q21" s="18">
        <f>'学童（春）'!R103+'関団連（春）'!R119+'新所リーグ（春）'!R145+'日ハム杯'!S145+'所少連（春）'!R92+'所沢市'!R97+'西武沿線'!R45+'関東読売'!R147+'新所リーグ（秋）'!R153+'関団連（秋）'!S108</f>
        <v>0</v>
      </c>
      <c r="R21" s="18">
        <f>'学童（春）'!S103+'関団連（春）'!S119+'新所リーグ（春）'!S145+'日ハム杯'!T145+'所少連（春）'!S92+'所沢市'!S97+'西武沿線'!S45+'関東読売'!S147+'新所リーグ（秋）'!S153+'関団連（秋）'!T108</f>
        <v>2</v>
      </c>
      <c r="S21" s="18">
        <f t="shared" si="1"/>
        <v>15</v>
      </c>
      <c r="T21" s="19">
        <f>S21/F21</f>
        <v>0.36585365853658536</v>
      </c>
      <c r="U21" s="19">
        <f t="shared" si="6"/>
        <v>0.48148148148148145</v>
      </c>
      <c r="V21" s="30">
        <f t="shared" si="7"/>
        <v>0.8473351400180669</v>
      </c>
      <c r="W21" s="16">
        <f>'学童（春）'!T103+'関団連（春）'!T119+'新所リーグ（春）'!T145+'所少連（春）'!T92+'日ハム杯'!U145+'所沢市'!T97+'西武沿線'!T45+'関東読売'!T147+'新所リーグ（秋）'!T153+'学童（秋）'!U79+'所少連（秋）'!U101+'関団連（秋）'!U108</f>
        <v>25</v>
      </c>
      <c r="X21" s="18">
        <f>'学童（春）'!U103+'関団連（春）'!U119+'新所リーグ（春）'!U145+'所少連（春）'!U92+'日ハム杯'!V145+'所沢市'!U97+'西武沿線'!U45+'関東読売'!U147+'新所リーグ（秋）'!U153+'学童（秋）'!V79+'所少連（秋）'!V101+'関団連（秋）'!V108</f>
        <v>9</v>
      </c>
      <c r="Y21" s="30">
        <f t="shared" si="5"/>
        <v>0.36</v>
      </c>
      <c r="Z21" s="50"/>
      <c r="AA21" s="31"/>
    </row>
    <row r="22" spans="2:27" ht="13.5">
      <c r="B22" s="90">
        <v>23</v>
      </c>
      <c r="C22" s="91" t="s">
        <v>47</v>
      </c>
      <c r="D22" s="92">
        <f>'学童（春）'!D104+'関団連（春）'!D120+'新所リーグ（春）'!D146</f>
        <v>1</v>
      </c>
      <c r="E22" s="92">
        <f>'学童（春）'!E104+'関団連（春）'!E120+'新所リーグ（春）'!E146</f>
        <v>2</v>
      </c>
      <c r="F22" s="92">
        <f>'学童（春）'!F104+'関団連（春）'!F120+'新所リーグ（春）'!F146</f>
        <v>2</v>
      </c>
      <c r="G22" s="92">
        <f>'学童（春）'!G104+'関団連（春）'!G120+'新所リーグ（春）'!G146</f>
        <v>1</v>
      </c>
      <c r="H22" s="92">
        <f>'学童（春）'!H104+'関団連（春）'!H120+'新所リーグ（春）'!H146</f>
        <v>1</v>
      </c>
      <c r="I22" s="92">
        <f>'学童（春）'!I104+'関団連（春）'!I120+'新所リーグ（春）'!I146</f>
        <v>0</v>
      </c>
      <c r="J22" s="92">
        <f>'学童（春）'!J104+'関団連（春）'!J120+'新所リーグ（春）'!J146</f>
        <v>0</v>
      </c>
      <c r="K22" s="92">
        <f>'学童（春）'!K104+'関団連（春）'!K120+'新所リーグ（春）'!K146</f>
        <v>1</v>
      </c>
      <c r="L22" s="92">
        <f>'学童（春）'!L104+'関団連（春）'!L120+'新所リーグ（春）'!L146</f>
        <v>0</v>
      </c>
      <c r="M22" s="92">
        <f>'学童（春）'!M104+'関団連（春）'!M120+'新所リーグ（春）'!M146</f>
        <v>0</v>
      </c>
      <c r="N22" s="92">
        <v>0</v>
      </c>
      <c r="O22" s="93">
        <f t="shared" si="0"/>
        <v>0.5</v>
      </c>
      <c r="P22" s="89">
        <f>'学童（春）'!Q104+'関団連（春）'!Q120+'新所リーグ（春）'!Q146</f>
        <v>0</v>
      </c>
      <c r="Q22" s="89">
        <f>'学童（春）'!R104+'関団連（春）'!R120+'新所リーグ（春）'!R146</f>
        <v>0</v>
      </c>
      <c r="R22" s="89">
        <f>'学童（春）'!S104+'関団連（春）'!S120+'新所リーグ（春）'!S146</f>
        <v>0</v>
      </c>
      <c r="S22" s="89">
        <f t="shared" si="1"/>
        <v>1</v>
      </c>
      <c r="T22" s="94">
        <f t="shared" si="2"/>
        <v>0.5</v>
      </c>
      <c r="U22" s="94">
        <f t="shared" si="6"/>
        <v>0.5</v>
      </c>
      <c r="V22" s="95">
        <f t="shared" si="7"/>
        <v>1</v>
      </c>
      <c r="W22" s="146">
        <f>'学童（春）'!T104+'関団連（春）'!T120+'新所リーグ（春）'!T146</f>
        <v>2</v>
      </c>
      <c r="X22" s="148">
        <f>'学童（春）'!U104+'関団連（春）'!U120+'新所リーグ（春）'!U146</f>
        <v>1</v>
      </c>
      <c r="Y22" s="147">
        <f t="shared" si="5"/>
        <v>0.5</v>
      </c>
      <c r="Z22" s="50"/>
      <c r="AA22" s="31"/>
    </row>
    <row r="23" spans="2:27" ht="13.5">
      <c r="B23" s="16">
        <v>8</v>
      </c>
      <c r="C23" s="17" t="s">
        <v>48</v>
      </c>
      <c r="D23" s="67">
        <f>'学童（春）'!D105+'関団連（春）'!D121+'新所リーグ（春）'!D147+'日ハム杯'!D146+'所少連（春）'!D93+'所沢市'!D98+'西武沿線'!D46+'関東読売'!D148+'新所リーグ（秋）'!D156+'所少連（秋）'!D104+'関団連（秋）'!D111</f>
        <v>40</v>
      </c>
      <c r="E23" s="67">
        <f>'学童（春）'!E105+'関団連（春）'!E121+'新所リーグ（春）'!E147+'日ハム杯'!E146+'所少連（春）'!E93+'所沢市'!E98+'西武沿線'!E46+'関東読売'!E148+'新所リーグ（秋）'!E156+'所少連（秋）'!E104+'関団連（秋）'!E111</f>
        <v>113</v>
      </c>
      <c r="F23" s="67">
        <f>'学童（春）'!F105+'関団連（春）'!F121+'新所リーグ（春）'!F147+'日ハム杯'!F146+'所少連（春）'!F93+'所沢市'!F98+'西武沿線'!F46+'関東読売'!F148+'新所リーグ（秋）'!F156+'所少連（秋）'!F104+'関団連（秋）'!F111</f>
        <v>90</v>
      </c>
      <c r="G23" s="67">
        <f>'学童（春）'!G105+'関団連（春）'!G121+'新所リーグ（春）'!G147+'日ハム杯'!G146+'所少連（春）'!G93+'所沢市'!G98+'西武沿線'!G46+'関東読売'!G148+'新所リーグ（秋）'!G156+'所少連（秋）'!G104+'関団連（秋）'!G111</f>
        <v>29</v>
      </c>
      <c r="H23" s="67">
        <f>'学童（春）'!H105+'関団連（春）'!H121+'新所リーグ（春）'!H147+'日ハム杯'!H146+'所少連（春）'!H93+'所沢市'!H98+'西武沿線'!H46+'関東読売'!H148+'新所リーグ（秋）'!H156+'所少連（秋）'!H104+'関団連（秋）'!H111</f>
        <v>21</v>
      </c>
      <c r="I23" s="67">
        <f>'学童（春）'!I105+'関団連（春）'!I121+'新所リーグ（春）'!I147+'日ハム杯'!I146+'所少連（春）'!I93+'所沢市'!I98+'西武沿線'!I46+'関東読売'!I148+'新所リーグ（秋）'!I156+'所少連（秋）'!I104+'関団連（秋）'!I111</f>
        <v>36</v>
      </c>
      <c r="J23" s="67">
        <f>'学童（春）'!J105+'関団連（春）'!J121+'新所リーグ（春）'!J147+'日ハム杯'!J146+'所少連（春）'!J93+'所沢市'!J98+'西武沿線'!J46+'関東読売'!J148+'新所リーグ（秋）'!J156+'所少連（秋）'!J104+'関団連（秋）'!J111</f>
        <v>22</v>
      </c>
      <c r="K23" s="67">
        <f>'学童（春）'!K105+'関団連（春）'!K121+'新所リーグ（春）'!K147+'日ハム杯'!K146+'所少連（春）'!K93+'所沢市'!K98+'西武沿線'!K46+'関東読売'!K148+'新所リーグ（秋）'!K156+'所少連（秋）'!K104+'関団連（秋）'!K111</f>
        <v>12</v>
      </c>
      <c r="L23" s="67">
        <f>'学童（春）'!L105+'関団連（春）'!L121+'新所リーグ（春）'!L147+'日ハム杯'!L146+'所少連（春）'!L93+'所沢市'!L98+'西武沿線'!L46+'関東読売'!L148+'新所リーグ（秋）'!L156+'所少連（秋）'!L104+'関団連（秋）'!L111</f>
        <v>27</v>
      </c>
      <c r="M23" s="67">
        <f>'学童（春）'!M105+'関団連（春）'!M121+'新所リーグ（春）'!M147+'日ハム杯'!M146+'所少連（春）'!M93+'所沢市'!M98+'西武沿線'!M46+'関東読売'!M148+'新所リーグ（秋）'!M156+'所少連（秋）'!M104+'関団連（秋）'!M111</f>
        <v>12</v>
      </c>
      <c r="N23" s="67">
        <f>'学童（春）'!N105+'関団連（春）'!N121+'新所リーグ（春）'!N147+'日ハム杯'!N146+'所少連（春）'!N93+'所沢市'!N98+'西武沿線'!N46+'関東読売'!N148+'新所リーグ（秋）'!N156+'所少連（秋）'!N104+'関団連（秋）'!N111</f>
        <v>1</v>
      </c>
      <c r="O23" s="85">
        <f t="shared" si="0"/>
        <v>0.32222222222222224</v>
      </c>
      <c r="P23" s="18">
        <f>'学童（春）'!Q105+'関団連（春）'!Q121+'新所リーグ（春）'!Q147+'所少連（春）'!Q93+'日ハム杯'!R146+'所沢市'!Q98+'西武沿線'!Q46+'関東読売'!Q148+'新所リーグ（秋）'!Q156+'所少連（秋）'!R104+'関団連（秋）'!R111</f>
        <v>2</v>
      </c>
      <c r="Q23" s="18">
        <f>'学童（春）'!R105+'関団連（春）'!R121+'新所リーグ（春）'!R147+'所少連（春）'!R93+'日ハム杯'!S146+'所沢市'!R98+'西武沿線'!R46+'関東読売'!R148+'新所リーグ（秋）'!R156+'所少連（秋）'!S104+'関団連（秋）'!S111</f>
        <v>0</v>
      </c>
      <c r="R23" s="18">
        <f>'学童（春）'!S105+'関団連（春）'!S121+'新所リーグ（春）'!S147+'所少連（春）'!S93+'日ハム杯'!T146+'所沢市'!S98+'西武沿線'!S46+'関東読売'!S148+'新所リーグ（秋）'!S156+'所少連（秋）'!T104+'関団連（秋）'!T111</f>
        <v>6</v>
      </c>
      <c r="S23" s="18">
        <f>G23+R23+Q23*2+P23*3</f>
        <v>41</v>
      </c>
      <c r="T23" s="19">
        <f t="shared" si="2"/>
        <v>0.45555555555555555</v>
      </c>
      <c r="U23" s="19">
        <f t="shared" si="6"/>
        <v>0.45535714285714285</v>
      </c>
      <c r="V23" s="30">
        <f t="shared" si="7"/>
        <v>0.9109126984126984</v>
      </c>
      <c r="W23" s="16">
        <f>'学童（春）'!T105+'関団連（春）'!T121+'新所リーグ（春）'!T147+'所少連（春）'!T93+'日ハム杯'!U146+'所沢市'!T98+'西武沿線'!T46+'関東読売'!T148+'新所リーグ（秋）'!T156+'学童（秋）'!U82+'所少連（秋）'!U104+'関団連（秋）'!U111</f>
        <v>39</v>
      </c>
      <c r="X23" s="18">
        <f>'学童（春）'!U105+'関団連（春）'!U121+'新所リーグ（春）'!U147+'所少連（春）'!U93+'日ハム杯'!V146+'所沢市'!U98+'西武沿線'!U46+'関東読売'!U148+'新所リーグ（秋）'!U156+'学童（秋）'!V82+'所少連（秋）'!V104+'関団連（秋）'!V111</f>
        <v>14</v>
      </c>
      <c r="Y23" s="30">
        <f t="shared" si="5"/>
        <v>0.358974358974359</v>
      </c>
      <c r="Z23" s="33"/>
      <c r="AA23" s="34"/>
    </row>
    <row r="24" spans="2:27" ht="13.5">
      <c r="B24" s="16">
        <v>9</v>
      </c>
      <c r="C24" s="17" t="s">
        <v>43</v>
      </c>
      <c r="D24" s="67">
        <f>'学童（春）'!D106+'関団連（春）'!D122+'新所リーグ（春）'!D148+'日ハム杯'!D147+'所少連（春）'!D94+'所沢市'!D99+'西武沿線'!D47+'関東読売'!D149+'新所リーグ（秋）'!D157+'学童（秋）'!D83+'関団連（秋）'!D112</f>
        <v>18</v>
      </c>
      <c r="E24" s="67">
        <f>'学童（春）'!E106+'関団連（春）'!E122+'新所リーグ（春）'!E148+'日ハム杯'!E147+'所少連（春）'!E94+'所沢市'!E99+'西武沿線'!E47+'関東読売'!E149+'新所リーグ（秋）'!E157+'学童（秋）'!E83+'関団連（秋）'!E112</f>
        <v>34</v>
      </c>
      <c r="F24" s="67">
        <f>'学童（春）'!F106+'関団連（春）'!F122+'新所リーグ（春）'!F148+'日ハム杯'!F147+'所少連（春）'!F94+'所沢市'!F99+'西武沿線'!F47+'関東読売'!F149+'新所リーグ（秋）'!F157+'学童（秋）'!F83+'関団連（秋）'!F112</f>
        <v>26</v>
      </c>
      <c r="G24" s="67">
        <f>'学童（春）'!G106+'関団連（春）'!G122+'新所リーグ（春）'!G148+'日ハム杯'!G147+'所少連（春）'!G94+'所沢市'!G99+'西武沿線'!G47+'関東読売'!G149+'新所リーグ（秋）'!G157+'学童（秋）'!G83+'関団連（秋）'!G112</f>
        <v>5</v>
      </c>
      <c r="H24" s="67">
        <f>'学童（春）'!H106+'関団連（春）'!H122+'新所リーグ（春）'!H148+'日ハム杯'!H147+'所少連（春）'!H94+'所沢市'!H99+'西武沿線'!H47+'関東読売'!H149+'新所リーグ（秋）'!H157+'学童（秋）'!H83+'関団連（秋）'!H112</f>
        <v>5</v>
      </c>
      <c r="I24" s="67">
        <f>'学童（春）'!I106+'関団連（春）'!I122+'新所リーグ（春）'!I148+'日ハム杯'!I147+'所少連（春）'!I94+'所沢市'!I99+'西武沿線'!I47+'関東読売'!I149+'新所リーグ（秋）'!I157+'学童（秋）'!I83+'関団連（秋）'!I112</f>
        <v>6</v>
      </c>
      <c r="J24" s="67">
        <f>'学童（春）'!J106+'関団連（春）'!J122+'新所リーグ（春）'!J148+'日ハム杯'!J147+'所少連（春）'!J94+'所沢市'!J99+'西武沿線'!J47+'関東読売'!J149+'新所リーグ（秋）'!J157+'学童（秋）'!J83+'関団連（秋）'!J112</f>
        <v>7</v>
      </c>
      <c r="K24" s="67">
        <f>'学童（春）'!K106+'関団連（春）'!K122+'新所リーグ（春）'!K148+'日ハム杯'!K147+'所少連（春）'!K94+'所沢市'!K99+'西武沿線'!K47+'関東読売'!K149+'新所リーグ（秋）'!K157+'学童（秋）'!K83+'関団連（秋）'!K112</f>
        <v>6</v>
      </c>
      <c r="L24" s="67">
        <f>'学童（春）'!L106+'関団連（春）'!L122+'新所リーグ（春）'!L148+'日ハム杯'!L147+'所少連（春）'!L94+'所沢市'!L99+'西武沿線'!L47+'関東読売'!L149+'新所リーグ（秋）'!L157+'学童（秋）'!L83+'関団連（秋）'!L112</f>
        <v>5</v>
      </c>
      <c r="M24" s="67">
        <f>'学童（春）'!M106+'関団連（春）'!M122+'新所リーグ（春）'!M148+'日ハム杯'!M147+'所少連（春）'!M94+'所沢市'!M99+'西武沿線'!M47+'関東読売'!M149+'新所リーグ（秋）'!M157+'学童（秋）'!M83+'関団連（秋）'!M112</f>
        <v>1</v>
      </c>
      <c r="N24" s="67">
        <f>'学童（春）'!N106+'関団連（春）'!N122+'新所リーグ（春）'!N148+'日ハム杯'!N147+'所少連（春）'!N94+'所沢市'!N99+'西武沿線'!N47+'関東読売'!N149+'新所リーグ（秋）'!N157+'学童（秋）'!N83+'関団連（秋）'!N112</f>
        <v>0</v>
      </c>
      <c r="O24" s="85">
        <f t="shared" si="0"/>
        <v>0.19230769230769232</v>
      </c>
      <c r="P24" s="18">
        <f>'学童（春）'!Q106+'関団連（春）'!Q122+'新所リーグ（春）'!Q148+'日ハム杯'!R147+'所少連（春）'!Q94+'所少連（春）'!Q94+'所沢市'!Q99+'西武沿線'!Q47+'関東読売'!Q149+'新所リーグ（秋）'!Q157+'関団連（秋）'!R112</f>
        <v>0</v>
      </c>
      <c r="Q24" s="18">
        <f>'学童（春）'!R106+'関団連（春）'!R122+'新所リーグ（春）'!R148+'日ハム杯'!S147+'所少連（春）'!R94+'所少連（春）'!R94+'所沢市'!R99+'西武沿線'!R47+'関東読売'!R149+'新所リーグ（秋）'!R157+'関団連（秋）'!S112</f>
        <v>0</v>
      </c>
      <c r="R24" s="18">
        <f>'学童（春）'!S106+'関団連（春）'!S122+'新所リーグ（春）'!S148+'日ハム杯'!T147+'所少連（春）'!S94+'所少連（春）'!S94+'所沢市'!S99+'西武沿線'!S47+'関東読売'!S149+'新所リーグ（秋）'!S157+'関団連（秋）'!T112</f>
        <v>2</v>
      </c>
      <c r="S24" s="18">
        <f t="shared" si="1"/>
        <v>7</v>
      </c>
      <c r="T24" s="19">
        <f t="shared" si="2"/>
        <v>0.2692307692307692</v>
      </c>
      <c r="U24" s="19">
        <f t="shared" si="6"/>
        <v>0.36363636363636365</v>
      </c>
      <c r="V24" s="30">
        <f t="shared" si="7"/>
        <v>0.6328671328671329</v>
      </c>
      <c r="W24" s="16">
        <f>'学童（春）'!T106+'関団連（春）'!T122+'新所リーグ（春）'!T148+'所少連（春）'!T94+'日ハム杯'!U147+'所沢市'!T99+'西武沿線'!T47+'関東読売'!T149+'新所リーグ（秋）'!T157+'学童（秋）'!U83+'所少連（秋）'!U105+'関団連（秋）'!U112</f>
        <v>11</v>
      </c>
      <c r="X24" s="18">
        <f>'学童（春）'!U106+'関団連（春）'!U122+'新所リーグ（春）'!U148+'所少連（春）'!U94+'日ハム杯'!V147+'所沢市'!U99+'西武沿線'!U47+'関東読売'!U149+'新所リーグ（秋）'!U157+'学童（秋）'!V83+'所少連（秋）'!V105+'関団連（秋）'!V112</f>
        <v>1</v>
      </c>
      <c r="Y24" s="30">
        <f t="shared" si="5"/>
        <v>0.09090909090909091</v>
      </c>
      <c r="Z24" s="33"/>
      <c r="AA24" s="34"/>
    </row>
    <row r="25" spans="2:27" ht="13.5">
      <c r="B25" s="16"/>
      <c r="C25" s="1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85"/>
      <c r="P25" s="18"/>
      <c r="Q25" s="18"/>
      <c r="R25" s="18"/>
      <c r="S25" s="18"/>
      <c r="T25" s="19"/>
      <c r="U25" s="19"/>
      <c r="V25" s="30"/>
      <c r="W25" s="16"/>
      <c r="X25" s="18"/>
      <c r="Y25" s="30"/>
      <c r="Z25" s="33"/>
      <c r="AA25" s="34"/>
    </row>
    <row r="26" spans="2:27" ht="13.5">
      <c r="B26" s="16"/>
      <c r="C26" s="17" t="s">
        <v>349</v>
      </c>
      <c r="D26" s="67">
        <f>'新所リーグ（秋）'!D169</f>
        <v>3</v>
      </c>
      <c r="E26" s="67">
        <f>'新所リーグ（秋）'!E169</f>
        <v>3</v>
      </c>
      <c r="F26" s="67">
        <f>'新所リーグ（秋）'!F169</f>
        <v>1</v>
      </c>
      <c r="G26" s="67">
        <f>'新所リーグ（秋）'!G169</f>
        <v>0</v>
      </c>
      <c r="H26" s="67">
        <f>'新所リーグ（秋）'!H169</f>
        <v>0</v>
      </c>
      <c r="I26" s="67">
        <f>'新所リーグ（秋）'!I169</f>
        <v>0</v>
      </c>
      <c r="J26" s="67">
        <f>'新所リーグ（秋）'!J169</f>
        <v>2</v>
      </c>
      <c r="K26" s="67">
        <f>'新所リーグ（秋）'!K169</f>
        <v>0</v>
      </c>
      <c r="L26" s="67">
        <f>'新所リーグ（秋）'!L169</f>
        <v>1</v>
      </c>
      <c r="M26" s="67">
        <f>'新所リーグ（秋）'!M169</f>
        <v>1</v>
      </c>
      <c r="N26" s="67">
        <f>'新所リーグ（秋）'!N169</f>
        <v>0</v>
      </c>
      <c r="O26" s="85">
        <v>0</v>
      </c>
      <c r="P26" s="18">
        <f>'新所リーグ（秋）'!Q169</f>
        <v>0</v>
      </c>
      <c r="Q26" s="18">
        <f>'新所リーグ（秋）'!R169</f>
        <v>0</v>
      </c>
      <c r="R26" s="18">
        <f>'新所リーグ（秋）'!S169</f>
        <v>0</v>
      </c>
      <c r="S26" s="18">
        <f>G26+R26+Q26*2+P26*3</f>
        <v>0</v>
      </c>
      <c r="T26" s="19">
        <f>S26/F26</f>
        <v>0</v>
      </c>
      <c r="U26" s="19">
        <f>(G26+J26)/(F26+J26)</f>
        <v>0.6666666666666666</v>
      </c>
      <c r="V26" s="30">
        <f>T26+U26</f>
        <v>0.6666666666666666</v>
      </c>
      <c r="W26" s="16">
        <f>'新所リーグ（秋）'!T169</f>
        <v>1</v>
      </c>
      <c r="X26" s="18">
        <f>'新所リーグ（秋）'!U169</f>
        <v>0</v>
      </c>
      <c r="Y26" s="30">
        <f t="shared" si="5"/>
        <v>0</v>
      </c>
      <c r="Z26" s="33"/>
      <c r="AA26" s="34"/>
    </row>
    <row r="27" spans="2:27" ht="14.25" thickBot="1">
      <c r="B27" s="62"/>
      <c r="C27" s="60" t="s">
        <v>350</v>
      </c>
      <c r="D27" s="68">
        <f>'新所リーグ（秋）'!D170</f>
        <v>3</v>
      </c>
      <c r="E27" s="68">
        <f>'新所リーグ（秋）'!E170</f>
        <v>3</v>
      </c>
      <c r="F27" s="68">
        <f>'新所リーグ（秋）'!F170</f>
        <v>2</v>
      </c>
      <c r="G27" s="68">
        <f>'新所リーグ（秋）'!G170</f>
        <v>0</v>
      </c>
      <c r="H27" s="68">
        <f>'新所リーグ（秋）'!H170</f>
        <v>1</v>
      </c>
      <c r="I27" s="68">
        <f>'新所リーグ（秋）'!I170</f>
        <v>1</v>
      </c>
      <c r="J27" s="68">
        <f>'新所リーグ（秋）'!J170</f>
        <v>1</v>
      </c>
      <c r="K27" s="68">
        <f>'新所リーグ（秋）'!K170</f>
        <v>0</v>
      </c>
      <c r="L27" s="68">
        <f>'新所リーグ（秋）'!L170</f>
        <v>1</v>
      </c>
      <c r="M27" s="68">
        <f>'新所リーグ（秋）'!M170</f>
        <v>0</v>
      </c>
      <c r="N27" s="68">
        <f>'新所リーグ（秋）'!N170</f>
        <v>0</v>
      </c>
      <c r="O27" s="88">
        <v>0</v>
      </c>
      <c r="P27" s="21">
        <f>'新所リーグ（秋）'!Q170</f>
        <v>0</v>
      </c>
      <c r="Q27" s="21">
        <f>'新所リーグ（秋）'!R170</f>
        <v>0</v>
      </c>
      <c r="R27" s="21">
        <f>'新所リーグ（秋）'!S170</f>
        <v>0</v>
      </c>
      <c r="S27" s="21">
        <f>G27+R27+Q27*2+P27*3</f>
        <v>0</v>
      </c>
      <c r="T27" s="63">
        <f>S27/F27</f>
        <v>0</v>
      </c>
      <c r="U27" s="63">
        <f>(G27+J27)/(F27+J27)</f>
        <v>0.3333333333333333</v>
      </c>
      <c r="V27" s="64">
        <f>T27+U27</f>
        <v>0.3333333333333333</v>
      </c>
      <c r="W27" s="62">
        <f>'新所リーグ（秋）'!T170</f>
        <v>2</v>
      </c>
      <c r="X27" s="21">
        <f>'新所リーグ（秋）'!U170</f>
        <v>0</v>
      </c>
      <c r="Y27" s="64">
        <f t="shared" si="5"/>
        <v>0</v>
      </c>
      <c r="Z27" s="33"/>
      <c r="AA27" s="34"/>
    </row>
    <row r="29" ht="14.25" thickBot="1">
      <c r="B29" t="s">
        <v>79</v>
      </c>
    </row>
    <row r="30" spans="2:20" ht="13.5">
      <c r="B30" s="59" t="s">
        <v>28</v>
      </c>
      <c r="C30" s="14" t="s">
        <v>50</v>
      </c>
      <c r="D30" s="14" t="s">
        <v>72</v>
      </c>
      <c r="E30" s="14" t="s">
        <v>65</v>
      </c>
      <c r="F30" s="14" t="s">
        <v>66</v>
      </c>
      <c r="G30" s="14" t="s">
        <v>5</v>
      </c>
      <c r="H30" s="14" t="s">
        <v>7</v>
      </c>
      <c r="I30" s="14" t="s">
        <v>9</v>
      </c>
      <c r="J30" s="14" t="s">
        <v>13</v>
      </c>
      <c r="K30" s="14" t="s">
        <v>63</v>
      </c>
      <c r="L30" s="14" t="s">
        <v>64</v>
      </c>
      <c r="M30" s="14" t="s">
        <v>69</v>
      </c>
      <c r="N30" s="14"/>
      <c r="O30" s="14" t="s">
        <v>67</v>
      </c>
      <c r="P30" s="14" t="s">
        <v>70</v>
      </c>
      <c r="Q30" s="14" t="s">
        <v>71</v>
      </c>
      <c r="R30" s="15" t="s">
        <v>74</v>
      </c>
      <c r="S30" s="31"/>
      <c r="T30" s="31"/>
    </row>
    <row r="31" spans="2:20" ht="13.5">
      <c r="B31" s="98">
        <v>1</v>
      </c>
      <c r="C31" s="78" t="s">
        <v>394</v>
      </c>
      <c r="D31" s="52">
        <f>'新所リーグ（秋）'!D174+'学童（秋）'!D97</f>
        <v>6</v>
      </c>
      <c r="E31" s="52">
        <f>'新所リーグ（秋）'!E174+'学童（秋）'!E97</f>
        <v>19.33</v>
      </c>
      <c r="F31" s="52">
        <f>'新所リーグ（秋）'!F174+'学童（秋）'!F97</f>
        <v>337</v>
      </c>
      <c r="G31" s="52">
        <f>'新所リーグ（秋）'!G174+'学童（秋）'!G97</f>
        <v>95</v>
      </c>
      <c r="H31" s="52">
        <f>'新所リーグ（秋）'!H174+'学童（秋）'!H97</f>
        <v>18</v>
      </c>
      <c r="I31" s="52">
        <f>'新所リーグ（秋）'!I174+'学童（秋）'!I97</f>
        <v>13</v>
      </c>
      <c r="J31" s="52">
        <f>'新所リーグ（秋）'!J174+'学童（秋）'!J97</f>
        <v>11</v>
      </c>
      <c r="K31" s="52">
        <f>'新所リーグ（秋）'!K174+'学童（秋）'!K97</f>
        <v>23</v>
      </c>
      <c r="L31" s="52">
        <f>'新所リーグ（秋）'!L174+'学童（秋）'!L97</f>
        <v>13</v>
      </c>
      <c r="M31" s="52">
        <f>'新所リーグ（秋）'!M174+'学童（秋）'!M97</f>
        <v>3</v>
      </c>
      <c r="N31" s="52"/>
      <c r="O31" s="45">
        <f>L31/E31*7</f>
        <v>4.70770822555613</v>
      </c>
      <c r="P31" s="52">
        <f>'新所リーグ（秋）'!Q174+'学童（秋）'!R97</f>
        <v>2</v>
      </c>
      <c r="Q31" s="52">
        <f>'新所リーグ（秋）'!R174+'学童（秋）'!S97</f>
        <v>2</v>
      </c>
      <c r="R31" s="53">
        <f>'新所リーグ（秋）'!S174+'学童（秋）'!T97</f>
        <v>0</v>
      </c>
      <c r="S31" s="31"/>
      <c r="T31" s="31"/>
    </row>
    <row r="32" spans="2:20" ht="13.5">
      <c r="B32" s="71">
        <v>6</v>
      </c>
      <c r="C32" s="78" t="s">
        <v>32</v>
      </c>
      <c r="D32" s="52">
        <f>'学童（春）'!D110+'新所リーグ（春）'!D152+'新所リーグ（秋）'!D175+'学童（秋）'!D98</f>
        <v>10</v>
      </c>
      <c r="E32" s="52">
        <f>'学童（春）'!E110+'新所リーグ（春）'!E152+'新所リーグ（秋）'!E175+'学童（秋）'!E98</f>
        <v>34</v>
      </c>
      <c r="F32" s="52">
        <f>'学童（春）'!F110+'新所リーグ（春）'!F152+'新所リーグ（秋）'!F175+'学童（秋）'!F98</f>
        <v>540</v>
      </c>
      <c r="G32" s="52">
        <f>'学童（春）'!G110+'新所リーグ（春）'!G152+'新所リーグ（秋）'!G175+'学童（秋）'!G98</f>
        <v>147</v>
      </c>
      <c r="H32" s="52">
        <f>'学童（春）'!H110+'新所リーグ（春）'!H152+'新所リーグ（秋）'!H175+'学童（秋）'!H98</f>
        <v>24</v>
      </c>
      <c r="I32" s="52">
        <f>'学童（春）'!I110+'新所リーグ（春）'!I152+'新所リーグ（秋）'!I175+'学童（秋）'!I98</f>
        <v>15</v>
      </c>
      <c r="J32" s="52">
        <f>'学童（春）'!J110+'新所リーグ（春）'!J152+'新所リーグ（秋）'!J175+'学童（秋）'!J98</f>
        <v>26</v>
      </c>
      <c r="K32" s="52">
        <f>'学童（春）'!K110+'新所リーグ（春）'!K152+'新所リーグ（秋）'!K175+'学童（秋）'!K98</f>
        <v>22</v>
      </c>
      <c r="L32" s="52">
        <f>'学童（春）'!L110+'新所リーグ（春）'!L152+'新所リーグ（秋）'!L175+'学童（秋）'!L98</f>
        <v>12</v>
      </c>
      <c r="M32" s="52">
        <f>'学童（春）'!M110+'新所リーグ（春）'!M152+'新所リーグ（秋）'!M175+'学童（秋）'!M98</f>
        <v>5</v>
      </c>
      <c r="N32" s="52"/>
      <c r="O32" s="45">
        <f>L32/E32*7</f>
        <v>2.4705882352941178</v>
      </c>
      <c r="P32" s="52">
        <f>'学童（春）'!Q110+'新所リーグ（春）'!Q152+'新所リーグ（秋）'!Q175+'学童（秋）'!R98</f>
        <v>6</v>
      </c>
      <c r="Q32" s="52">
        <f>'学童（春）'!R110+'新所リーグ（春）'!R152+'新所リーグ（秋）'!R175+'学童（秋）'!S98</f>
        <v>2</v>
      </c>
      <c r="R32" s="53">
        <f>'学童（春）'!S110+'新所リーグ（春）'!S152+'新所リーグ（秋）'!S175+'学童（秋）'!T98</f>
        <v>0</v>
      </c>
      <c r="S32" s="31"/>
      <c r="T32" s="31"/>
    </row>
    <row r="33" spans="2:20" ht="13.5">
      <c r="B33" s="71">
        <v>10</v>
      </c>
      <c r="C33" s="78" t="s">
        <v>34</v>
      </c>
      <c r="D33" s="52">
        <f>'新所リーグ（春）'!D153+'日ハム杯'!D151+'所少連（春）'!D98+'西武沿線'!D51+'関東読売'!D153+'新所リーグ（秋）'!D177+'学童（秋）'!D99+'所少連（秋）'!D119+'関団連（秋）'!D126</f>
        <v>18</v>
      </c>
      <c r="E33" s="52">
        <f>'新所リーグ（春）'!E153+'日ハム杯'!E151+'所少連（春）'!E98+'西武沿線'!E51+'関東読売'!E153+'新所リーグ（秋）'!E177+'学童（秋）'!E99+'所少連（秋）'!E119+'関団連（秋）'!E126</f>
        <v>56</v>
      </c>
      <c r="F33" s="52">
        <f>'新所リーグ（春）'!F153+'日ハム杯'!F151+'所少連（春）'!F98+'西武沿線'!F51+'関東読売'!F153+'新所リーグ（秋）'!F177+'学童（秋）'!F99+'所少連（秋）'!F119+'関団連（秋）'!F126</f>
        <v>728</v>
      </c>
      <c r="G33" s="52">
        <f>'新所リーグ（春）'!G153+'日ハム杯'!G151+'所少連（春）'!G98+'西武沿線'!G51+'関東読売'!G153+'新所リーグ（秋）'!G177+'学童（秋）'!G99+'所少連（秋）'!G119+'関団連（秋）'!G126</f>
        <v>224</v>
      </c>
      <c r="H33" s="52">
        <f>'新所リーグ（春）'!H153+'日ハム杯'!H151+'所少連（春）'!H98+'西武沿線'!H51+'関東読売'!H153+'新所リーグ（秋）'!H177+'学童（秋）'!H99+'所少連（秋）'!H119+'関団連（秋）'!H126</f>
        <v>33</v>
      </c>
      <c r="I33" s="52">
        <f>'新所リーグ（春）'!I153+'日ハム杯'!I151+'所少連（春）'!I98+'西武沿線'!I51+'関東読売'!I153+'新所リーグ（秋）'!I177+'学童（秋）'!I99+'所少連（秋）'!I119+'関団連（秋）'!I126</f>
        <v>24</v>
      </c>
      <c r="J33" s="52">
        <f>'新所リーグ（春）'!J153+'日ハム杯'!J151+'所少連（春）'!J98+'西武沿線'!J51+'関東読売'!J153+'新所リーグ（秋）'!J177+'学童（秋）'!J99+'所少連（秋）'!J119+'関団連（秋）'!J126</f>
        <v>34</v>
      </c>
      <c r="K33" s="52">
        <f>'新所リーグ（春）'!K153+'日ハム杯'!K151+'所少連（春）'!K98+'西武沿線'!K51+'関東読売'!K153+'新所リーグ（秋）'!K177+'学童（秋）'!K99+'所少連（秋）'!K119+'関団連（秋）'!K126</f>
        <v>17</v>
      </c>
      <c r="L33" s="52">
        <f>'新所リーグ（春）'!L153+'日ハム杯'!L151+'所少連（春）'!L98+'西武沿線'!L51+'関東読売'!L153+'新所リーグ（秋）'!L177+'学童（秋）'!L99+'所少連（秋）'!L119+'関団連（秋）'!L126</f>
        <v>9</v>
      </c>
      <c r="M33" s="52">
        <f>'新所リーグ（春）'!M153+'日ハム杯'!M151+'所少連（春）'!M98+'西武沿線'!M51+'関東読売'!M153+'新所リーグ（秋）'!M177+'学童（秋）'!M99+'所少連（秋）'!M119+'関団連（秋）'!M126</f>
        <v>3</v>
      </c>
      <c r="N33" s="52"/>
      <c r="O33" s="45">
        <f>L33/E33*7</f>
        <v>1.125</v>
      </c>
      <c r="P33" s="52">
        <f>'新所リーグ（春）'!Q153+'日ハム杯'!R151+'所少連（春）'!Q98+'西武沿線'!Q51+'関東読売'!Q153+'新所リーグ（秋）'!Q177+'学童（秋）'!R99+'所少連（秋）'!R119+'関団連（秋）'!R126</f>
        <v>11</v>
      </c>
      <c r="Q33" s="52">
        <f>'新所リーグ（春）'!R153+'日ハム杯'!S151+'所少連（春）'!R98+'西武沿線'!R51+'関東読売'!R153+'新所リーグ（秋）'!R177+'学童（秋）'!S99+'所少連（秋）'!S119+'関団連（秋）'!S126</f>
        <v>3</v>
      </c>
      <c r="R33" s="53">
        <f>'新所リーグ（春）'!S153+'日ハム杯'!T151+'所少連（春）'!S98+'西武沿線'!S51+'関東読売'!S153+'新所リーグ（秋）'!S177+'学童（秋）'!T99+'所少連（秋）'!T119+'関団連（秋）'!T126</f>
        <v>1</v>
      </c>
      <c r="S33" s="31"/>
      <c r="T33" s="31"/>
    </row>
    <row r="34" spans="2:20" ht="13.5">
      <c r="B34" s="79">
        <v>13</v>
      </c>
      <c r="C34" s="17" t="s">
        <v>37</v>
      </c>
      <c r="D34" s="52">
        <f>'学童（春）'!D111+'関団連（春）'!D126+'所少連（春）'!D99</f>
        <v>4</v>
      </c>
      <c r="E34" s="52">
        <f>'学童（春）'!E111+'関団連（春）'!E126+'所少連（春）'!E99</f>
        <v>14.33</v>
      </c>
      <c r="F34" s="52">
        <f>'学童（春）'!F111+'関団連（春）'!F126+'所少連（春）'!F99</f>
        <v>262</v>
      </c>
      <c r="G34" s="52">
        <f>'学童（春）'!G111+'関団連（春）'!G126+'所少連（春）'!G99</f>
        <v>65</v>
      </c>
      <c r="H34" s="52">
        <f>'学童（春）'!H111+'関団連（春）'!H126+'所少連（春）'!H99</f>
        <v>8</v>
      </c>
      <c r="I34" s="52">
        <f>'学童（春）'!I111+'関団連（春）'!I126+'所少連（春）'!I99</f>
        <v>13</v>
      </c>
      <c r="J34" s="52">
        <f>'学童（春）'!J111+'関団連（春）'!J126+'所少連（春）'!J99</f>
        <v>11</v>
      </c>
      <c r="K34" s="52">
        <f>'学童（春）'!K111+'関団連（春）'!K126+'所少連（春）'!K99</f>
        <v>7</v>
      </c>
      <c r="L34" s="52">
        <f>'学童（春）'!L111+'関団連（春）'!L126+'所少連（春）'!L99</f>
        <v>6</v>
      </c>
      <c r="M34" s="52">
        <f>'学童（春）'!M111+'関団連（春）'!M126+'所少連（春）'!M99</f>
        <v>0</v>
      </c>
      <c r="N34" s="52"/>
      <c r="O34" s="45">
        <f>L34/E34*7</f>
        <v>2.930914166085136</v>
      </c>
      <c r="P34" s="52">
        <f>'学童（春）'!Q111+'関団連（春）'!Q126+'所少連（春）'!Q99</f>
        <v>2</v>
      </c>
      <c r="Q34" s="52">
        <f>'学童（春）'!R111+'関団連（春）'!R126+'所少連（春）'!R99</f>
        <v>1</v>
      </c>
      <c r="R34" s="53">
        <f>'学童（春）'!S111+'関団連（春）'!S126+'所少連（春）'!S99</f>
        <v>0</v>
      </c>
      <c r="S34" s="65"/>
      <c r="T34" s="31"/>
    </row>
    <row r="35" spans="2:20" ht="13.5">
      <c r="B35" s="79">
        <v>15</v>
      </c>
      <c r="C35" s="17" t="s">
        <v>39</v>
      </c>
      <c r="D35" s="73">
        <f>'新所リーグ（春）'!D154</f>
        <v>3</v>
      </c>
      <c r="E35" s="73">
        <f>'新所リーグ（春）'!E154</f>
        <v>8</v>
      </c>
      <c r="F35" s="73">
        <f>'新所リーグ（春）'!F154</f>
        <v>121</v>
      </c>
      <c r="G35" s="73">
        <f>'新所リーグ（春）'!G154</f>
        <v>36</v>
      </c>
      <c r="H35" s="73">
        <f>'新所リーグ（春）'!H154</f>
        <v>8</v>
      </c>
      <c r="I35" s="73">
        <f>'新所リーグ（春）'!I154</f>
        <v>5</v>
      </c>
      <c r="J35" s="73">
        <f>'新所リーグ（春）'!J154</f>
        <v>4</v>
      </c>
      <c r="K35" s="73">
        <f>'新所リーグ（春）'!K154</f>
        <v>4</v>
      </c>
      <c r="L35" s="73">
        <f>'新所リーグ（春）'!L154</f>
        <v>3</v>
      </c>
      <c r="M35" s="73">
        <f>'新所リーグ（春）'!M154</f>
        <v>1</v>
      </c>
      <c r="N35" s="73"/>
      <c r="O35" s="45">
        <f>L35/E35*7</f>
        <v>2.625</v>
      </c>
      <c r="P35" s="73">
        <f>'新所リーグ（春）'!Q154</f>
        <v>2</v>
      </c>
      <c r="Q35" s="73">
        <f>'新所リーグ（春）'!R154</f>
        <v>0</v>
      </c>
      <c r="R35" s="74">
        <f>'新所リーグ（春）'!S154</f>
        <v>0</v>
      </c>
      <c r="S35" s="65"/>
      <c r="T35" s="31"/>
    </row>
    <row r="36" spans="2:20" ht="13.5">
      <c r="B36" s="80">
        <v>16</v>
      </c>
      <c r="C36" s="77" t="s">
        <v>40</v>
      </c>
      <c r="D36" s="66">
        <f>'学童（春）'!D112+'関団連（春）'!D127+'新所リーグ（春）'!D155+'日ハム杯'!D152+'所少連（春）'!D100+'所沢市'!D103+'西武沿線'!D52+'関東読売'!D154+'新所リーグ（秋）'!D178+'所少連（秋）'!D120+'関団連（秋）'!D127</f>
        <v>26</v>
      </c>
      <c r="E36" s="66">
        <f>'学童（春）'!E112+'関団連（春）'!E127+'新所リーグ（春）'!E155+'日ハム杯'!E152+'所少連（春）'!E100+'所沢市'!E103+'西武沿線'!E52+'関東読売'!E154+'新所リーグ（秋）'!E178+'所少連（秋）'!E120+'関団連（秋）'!E127</f>
        <v>116.99</v>
      </c>
      <c r="F36" s="66">
        <f>'学童（春）'!F112+'関団連（春）'!F127+'新所リーグ（春）'!F155+'日ハム杯'!F152+'所少連（春）'!F100+'所沢市'!F103+'西武沿線'!F52+'関東読売'!F154+'新所リーグ（秋）'!F178+'所少連（秋）'!F120+'関団連（秋）'!F127</f>
        <v>1632</v>
      </c>
      <c r="G36" s="66">
        <f>'学童（春）'!G112+'関団連（春）'!G127+'新所リーグ（春）'!G155+'日ハム杯'!G152+'所少連（春）'!G100+'所沢市'!G103+'西武沿線'!G52+'関東読売'!G154+'新所リーグ（秋）'!G178+'所少連（秋）'!G120+'関団連（秋）'!G127</f>
        <v>468</v>
      </c>
      <c r="H36" s="66">
        <f>'学童（春）'!H112+'関団連（春）'!H127+'新所リーグ（春）'!H155+'日ハム杯'!H152+'所少連（春）'!H100+'所沢市'!H103+'西武沿線'!H52+'関東読売'!H154+'新所リーグ（秋）'!H178+'所少連（秋）'!H120+'関団連（秋）'!H127</f>
        <v>59</v>
      </c>
      <c r="I36" s="66">
        <f>'学童（春）'!I112+'関団連（春）'!I127+'新所リーグ（春）'!I155+'日ハム杯'!I152+'所少連（春）'!I100+'所沢市'!I103+'西武沿線'!I52+'関東読売'!I154+'新所リーグ（秋）'!I178+'所少連（秋）'!I120+'関団連（秋）'!I127</f>
        <v>36</v>
      </c>
      <c r="J36" s="66">
        <f>'学童（春）'!J112+'関団連（春）'!J127+'新所リーグ（春）'!J155+'日ハム杯'!J152+'所少連（春）'!J100+'所沢市'!J103+'西武沿線'!J52+'関東読売'!J154+'新所リーグ（秋）'!J178+'所少連（秋）'!J120+'関団連（秋）'!J127</f>
        <v>88</v>
      </c>
      <c r="K36" s="66">
        <f>'学童（春）'!K112+'関団連（春）'!K127+'新所リーグ（春）'!K155+'日ハム杯'!K152+'所少連（春）'!K100+'所沢市'!K103+'西武沿線'!K52+'関東読売'!K154+'新所リーグ（秋）'!K178+'所少連（秋）'!K120+'関団連（秋）'!K127</f>
        <v>35</v>
      </c>
      <c r="L36" s="66">
        <f>'学童（春）'!L112+'関団連（春）'!L127+'新所リーグ（春）'!L155+'日ハム杯'!L152+'所少連（春）'!L100+'所沢市'!L103+'西武沿線'!L52+'関東読売'!L154+'新所リーグ（秋）'!L178+'所少連（秋）'!L120+'関団連（秋）'!L127</f>
        <v>12</v>
      </c>
      <c r="M36" s="66">
        <f>'学童（春）'!M112+'関団連（春）'!M127+'新所リーグ（春）'!M155+'日ハム杯'!M152+'所少連（春）'!M100+'所沢市'!M103+'西武沿線'!M52+'関東読売'!M154+'新所リーグ（秋）'!M178+'所少連（秋）'!M120+'関団連（秋）'!M127</f>
        <v>5</v>
      </c>
      <c r="N36" s="100"/>
      <c r="O36" s="101">
        <f>L36/E36*7</f>
        <v>0.7180100863321651</v>
      </c>
      <c r="P36" s="100">
        <f>'学童（春）'!Q112+'関団連（春）'!Q127+'新所リーグ（春）'!Q155+'日ハム杯'!R152+'所少連（春）'!Q100+'所沢市'!Q103+'西武沿線'!Q52+'関東読売'!Q154+'新所リーグ（秋）'!Q178+'所少連（秋）'!R120+'関団連（秋）'!R127</f>
        <v>18</v>
      </c>
      <c r="Q36" s="100">
        <f>'学童（春）'!R112+'関団連（春）'!R127+'新所リーグ（春）'!R155+'日ハム杯'!S152+'所少連（春）'!R100+'所沢市'!R103+'西武沿線'!R52+'関東読売'!R154+'新所リーグ（秋）'!R178+'所少連（秋）'!S120+'関団連（秋）'!S127</f>
        <v>6</v>
      </c>
      <c r="R36" s="102">
        <f>'学童（春）'!S112+'関団連（春）'!S127+'新所リーグ（春）'!S155+'日ハム杯'!T152+'所少連（春）'!S100+'所沢市'!S103+'西武沿線'!S52+'関東読売'!S154+'新所リーグ（秋）'!S178+'所少連（秋）'!T120+'関団連（秋）'!T127</f>
        <v>0</v>
      </c>
      <c r="S36" s="65"/>
      <c r="T36" s="31"/>
    </row>
    <row r="37" spans="2:20" ht="14.25" thickBot="1">
      <c r="B37" s="138">
        <v>8</v>
      </c>
      <c r="C37" s="60" t="s">
        <v>48</v>
      </c>
      <c r="D37" s="97">
        <f>'学童（春）'!D113+'所沢市'!D104+'関東読売'!D155+'新所リーグ（秋）'!D176</f>
        <v>5</v>
      </c>
      <c r="E37" s="68">
        <f>'学童（春）'!E113+'所沢市'!E104+'関東読売'!E155+'新所リーグ（秋）'!E176</f>
        <v>8.66</v>
      </c>
      <c r="F37" s="68">
        <f>'学童（春）'!F113+'所沢市'!F104+'関東読売'!F155+'新所リーグ（秋）'!F176</f>
        <v>157</v>
      </c>
      <c r="G37" s="68">
        <f>'学童（春）'!G113+'所沢市'!G104+'関東読売'!G155+'新所リーグ（秋）'!G176</f>
        <v>39</v>
      </c>
      <c r="H37" s="68">
        <f>'学童（春）'!H113+'所沢市'!H104+'関東読売'!H155+'新所リーグ（秋）'!H176</f>
        <v>5</v>
      </c>
      <c r="I37" s="68">
        <f>'学童（春）'!I113+'所沢市'!I104+'関東読売'!I155+'新所リーグ（秋）'!I176</f>
        <v>9</v>
      </c>
      <c r="J37" s="68">
        <f>'学童（春）'!J113+'所沢市'!J104+'関東読売'!J155+'新所リーグ（秋）'!J176</f>
        <v>10</v>
      </c>
      <c r="K37" s="68">
        <f>'学童（春）'!K113+'所沢市'!K104+'関東読売'!K155+'新所リーグ（秋）'!K176</f>
        <v>2</v>
      </c>
      <c r="L37" s="68">
        <f>'学童（春）'!L113+'所沢市'!L104+'関東読売'!L155+'新所リーグ（秋）'!L176</f>
        <v>1</v>
      </c>
      <c r="M37" s="68">
        <f>'学童（春）'!M113+'所沢市'!M104+'関東読売'!M155+'新所リーグ（秋）'!M176</f>
        <v>0</v>
      </c>
      <c r="N37" s="68"/>
      <c r="O37" s="123">
        <f>L37/E37*7</f>
        <v>0.8083140877598152</v>
      </c>
      <c r="P37" s="68">
        <f>'学童（春）'!Q113+'所沢市'!Q104+'関東読売'!Q155+'新所リーグ（秋）'!Q176</f>
        <v>2</v>
      </c>
      <c r="Q37" s="68">
        <f>'学童（春）'!R113+'所沢市'!R104+'関東読売'!R155+'新所リーグ（秋）'!R176</f>
        <v>0</v>
      </c>
      <c r="R37" s="139">
        <f>'学童（春）'!S113+'所沢市'!S104+'関東読売'!S155+'新所リーグ（秋）'!S176</f>
        <v>0</v>
      </c>
      <c r="S37" s="65"/>
      <c r="T37" s="31"/>
    </row>
  </sheetData>
  <sheetProtection/>
  <mergeCells count="1">
    <mergeCell ref="W2:Y2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40" sqref="L4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Y39"/>
  <sheetViews>
    <sheetView tabSelected="1" zoomScale="85" zoomScaleNormal="85" zoomScalePageLayoutView="0" workbookViewId="0" topLeftCell="B1">
      <selection activeCell="U43" sqref="U43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3" max="24" width="5.625" style="0" customWidth="1"/>
    <col min="25" max="25" width="9.00390625" style="0" customWidth="1"/>
  </cols>
  <sheetData>
    <row r="1" ht="14.25" thickBot="1"/>
    <row r="2" spans="2:25" ht="14.25" thickBot="1">
      <c r="B2" t="s">
        <v>504</v>
      </c>
      <c r="W2" s="154" t="s">
        <v>509</v>
      </c>
      <c r="X2" s="155"/>
      <c r="Y2" s="156"/>
    </row>
    <row r="3" spans="2:25" ht="13.5">
      <c r="B3" s="107" t="s">
        <v>28</v>
      </c>
      <c r="C3" s="28" t="s">
        <v>50</v>
      </c>
      <c r="D3" s="28" t="s">
        <v>72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11</v>
      </c>
      <c r="J3" s="28" t="s">
        <v>9</v>
      </c>
      <c r="K3" s="28" t="s">
        <v>13</v>
      </c>
      <c r="L3" s="28" t="s">
        <v>10</v>
      </c>
      <c r="M3" s="28" t="s">
        <v>12</v>
      </c>
      <c r="N3" s="28" t="s">
        <v>348</v>
      </c>
      <c r="O3" s="28" t="s">
        <v>51</v>
      </c>
      <c r="P3" s="28" t="s">
        <v>54</v>
      </c>
      <c r="Q3" s="28" t="s">
        <v>55</v>
      </c>
      <c r="R3" s="28" t="s">
        <v>53</v>
      </c>
      <c r="S3" s="28" t="s">
        <v>56</v>
      </c>
      <c r="T3" s="28" t="s">
        <v>58</v>
      </c>
      <c r="U3" s="28" t="s">
        <v>57</v>
      </c>
      <c r="V3" s="29" t="s">
        <v>497</v>
      </c>
      <c r="W3" s="140" t="s">
        <v>6</v>
      </c>
      <c r="X3" s="28" t="s">
        <v>7</v>
      </c>
      <c r="Y3" s="29" t="s">
        <v>51</v>
      </c>
    </row>
    <row r="4" spans="2:25" ht="13.5">
      <c r="B4" s="109">
        <v>1</v>
      </c>
      <c r="C4" s="48" t="s">
        <v>29</v>
      </c>
      <c r="D4" s="67">
        <v>18</v>
      </c>
      <c r="E4" s="103">
        <v>38</v>
      </c>
      <c r="F4" s="103">
        <v>33</v>
      </c>
      <c r="G4" s="103">
        <v>12</v>
      </c>
      <c r="H4" s="103">
        <v>9</v>
      </c>
      <c r="I4" s="103">
        <v>17</v>
      </c>
      <c r="J4" s="103">
        <v>5</v>
      </c>
      <c r="K4" s="103">
        <v>9</v>
      </c>
      <c r="L4" s="103">
        <v>17</v>
      </c>
      <c r="M4" s="103">
        <v>3</v>
      </c>
      <c r="N4" s="103">
        <v>0</v>
      </c>
      <c r="O4" s="85">
        <f>G4/F4</f>
        <v>0.36363636363636365</v>
      </c>
      <c r="P4" s="103">
        <v>0</v>
      </c>
      <c r="Q4" s="103">
        <v>0</v>
      </c>
      <c r="R4" s="103">
        <v>2</v>
      </c>
      <c r="S4" s="103">
        <f aca="true" t="shared" si="0" ref="S4:S27">G4+R4+Q4*2+P4*3</f>
        <v>14</v>
      </c>
      <c r="T4" s="85">
        <f aca="true" t="shared" si="1" ref="T4:T27">S4/F4</f>
        <v>0.42424242424242425</v>
      </c>
      <c r="U4" s="85">
        <f>(G4+J4)/(F4+J4)</f>
        <v>0.4473684210526316</v>
      </c>
      <c r="V4" s="104">
        <f>T4+U4</f>
        <v>0.8716108452950558</v>
      </c>
      <c r="W4" s="109">
        <v>22</v>
      </c>
      <c r="X4" s="18">
        <v>9</v>
      </c>
      <c r="Y4" s="30">
        <f>X4/W4</f>
        <v>0.4090909090909091</v>
      </c>
    </row>
    <row r="5" spans="2:25" ht="13.5">
      <c r="B5" s="109">
        <v>2</v>
      </c>
      <c r="C5" s="48" t="s">
        <v>30</v>
      </c>
      <c r="D5" s="67">
        <v>28</v>
      </c>
      <c r="E5" s="103">
        <v>66</v>
      </c>
      <c r="F5" s="103">
        <v>51</v>
      </c>
      <c r="G5" s="103">
        <v>11</v>
      </c>
      <c r="H5" s="103">
        <v>12</v>
      </c>
      <c r="I5" s="103">
        <v>18</v>
      </c>
      <c r="J5" s="103">
        <v>15</v>
      </c>
      <c r="K5" s="103">
        <v>5</v>
      </c>
      <c r="L5" s="103">
        <v>18</v>
      </c>
      <c r="M5" s="103">
        <v>7</v>
      </c>
      <c r="N5" s="103">
        <v>0</v>
      </c>
      <c r="O5" s="85">
        <f aca="true" t="shared" si="2" ref="O5:O27">G5/F5</f>
        <v>0.21568627450980393</v>
      </c>
      <c r="P5" s="103">
        <v>0</v>
      </c>
      <c r="Q5" s="103">
        <v>0</v>
      </c>
      <c r="R5" s="103">
        <v>0</v>
      </c>
      <c r="S5" s="103">
        <f t="shared" si="0"/>
        <v>11</v>
      </c>
      <c r="T5" s="85">
        <f t="shared" si="1"/>
        <v>0.21568627450980393</v>
      </c>
      <c r="U5" s="85">
        <f>(G5+J5)/(F5+J5)</f>
        <v>0.3939393939393939</v>
      </c>
      <c r="V5" s="104">
        <f aca="true" t="shared" si="3" ref="V5:V27">T5+U5</f>
        <v>0.6096256684491979</v>
      </c>
      <c r="W5" s="109">
        <v>25</v>
      </c>
      <c r="X5" s="18">
        <v>6</v>
      </c>
      <c r="Y5" s="30">
        <f aca="true" t="shared" si="4" ref="Y5:Y27">X5/W5</f>
        <v>0.24</v>
      </c>
    </row>
    <row r="6" spans="2:25" ht="13.5">
      <c r="B6" s="110">
        <v>3</v>
      </c>
      <c r="C6" s="91" t="s">
        <v>498</v>
      </c>
      <c r="D6" s="92">
        <v>7</v>
      </c>
      <c r="E6" s="92">
        <v>14</v>
      </c>
      <c r="F6" s="92">
        <v>12</v>
      </c>
      <c r="G6" s="92">
        <v>6</v>
      </c>
      <c r="H6" s="92">
        <v>5</v>
      </c>
      <c r="I6" s="92">
        <v>7</v>
      </c>
      <c r="J6" s="92">
        <v>2</v>
      </c>
      <c r="K6" s="92">
        <v>1</v>
      </c>
      <c r="L6" s="92">
        <v>9</v>
      </c>
      <c r="M6" s="92">
        <v>4</v>
      </c>
      <c r="N6" s="103">
        <v>0</v>
      </c>
      <c r="O6" s="93">
        <f t="shared" si="2"/>
        <v>0.5</v>
      </c>
      <c r="P6" s="92">
        <v>0</v>
      </c>
      <c r="Q6" s="92">
        <v>1</v>
      </c>
      <c r="R6" s="92">
        <v>0</v>
      </c>
      <c r="S6" s="92">
        <f t="shared" si="0"/>
        <v>8</v>
      </c>
      <c r="T6" s="93">
        <f t="shared" si="1"/>
        <v>0.6666666666666666</v>
      </c>
      <c r="U6" s="93">
        <f>(G6+J6)/(E6+J6)</f>
        <v>0.5</v>
      </c>
      <c r="V6" s="105">
        <f t="shared" si="3"/>
        <v>1.1666666666666665</v>
      </c>
      <c r="W6" s="163">
        <v>6</v>
      </c>
      <c r="X6" s="162">
        <v>3</v>
      </c>
      <c r="Y6" s="159">
        <f t="shared" si="4"/>
        <v>0.5</v>
      </c>
    </row>
    <row r="7" spans="2:25" ht="13.5">
      <c r="B7" s="109">
        <v>4</v>
      </c>
      <c r="C7" s="48" t="s">
        <v>31</v>
      </c>
      <c r="D7" s="136">
        <v>19</v>
      </c>
      <c r="E7" s="103">
        <v>40</v>
      </c>
      <c r="F7" s="103">
        <v>34</v>
      </c>
      <c r="G7" s="103">
        <v>13</v>
      </c>
      <c r="H7" s="103">
        <v>6</v>
      </c>
      <c r="I7" s="103">
        <v>13</v>
      </c>
      <c r="J7" s="103">
        <v>6</v>
      </c>
      <c r="K7" s="103">
        <v>11</v>
      </c>
      <c r="L7" s="103">
        <v>14</v>
      </c>
      <c r="M7" s="103">
        <v>7</v>
      </c>
      <c r="N7" s="103">
        <v>0</v>
      </c>
      <c r="O7" s="85">
        <f t="shared" si="2"/>
        <v>0.38235294117647056</v>
      </c>
      <c r="P7" s="103">
        <v>1</v>
      </c>
      <c r="Q7" s="103">
        <v>0</v>
      </c>
      <c r="R7" s="103">
        <v>2</v>
      </c>
      <c r="S7" s="103">
        <f t="shared" si="0"/>
        <v>18</v>
      </c>
      <c r="T7" s="85">
        <f t="shared" si="1"/>
        <v>0.5294117647058824</v>
      </c>
      <c r="U7" s="85">
        <f>(G7+J7)/(F7+J7)</f>
        <v>0.475</v>
      </c>
      <c r="V7" s="104">
        <f t="shared" si="3"/>
        <v>1.0044117647058823</v>
      </c>
      <c r="W7" s="109">
        <v>10</v>
      </c>
      <c r="X7" s="18">
        <v>3</v>
      </c>
      <c r="Y7" s="30">
        <f t="shared" si="4"/>
        <v>0.3</v>
      </c>
    </row>
    <row r="8" spans="2:25" ht="13.5">
      <c r="B8" s="109">
        <v>6</v>
      </c>
      <c r="C8" s="48" t="s">
        <v>32</v>
      </c>
      <c r="D8" s="136">
        <v>20</v>
      </c>
      <c r="E8" s="103">
        <v>46</v>
      </c>
      <c r="F8" s="103">
        <v>38</v>
      </c>
      <c r="G8" s="103">
        <v>9</v>
      </c>
      <c r="H8" s="103">
        <v>6</v>
      </c>
      <c r="I8" s="103">
        <v>11</v>
      </c>
      <c r="J8" s="103">
        <v>8</v>
      </c>
      <c r="K8" s="103">
        <v>17</v>
      </c>
      <c r="L8" s="103">
        <v>16</v>
      </c>
      <c r="M8" s="103">
        <v>7</v>
      </c>
      <c r="N8" s="103">
        <v>0</v>
      </c>
      <c r="O8" s="85">
        <f t="shared" si="2"/>
        <v>0.23684210526315788</v>
      </c>
      <c r="P8" s="103">
        <v>0</v>
      </c>
      <c r="Q8" s="103">
        <v>1</v>
      </c>
      <c r="R8" s="103">
        <v>1</v>
      </c>
      <c r="S8" s="103">
        <f t="shared" si="0"/>
        <v>12</v>
      </c>
      <c r="T8" s="85">
        <f t="shared" si="1"/>
        <v>0.3157894736842105</v>
      </c>
      <c r="U8" s="85">
        <f>(G8+J8)/(F8+J8)</f>
        <v>0.3695652173913043</v>
      </c>
      <c r="V8" s="104">
        <f t="shared" si="3"/>
        <v>0.6853546910755148</v>
      </c>
      <c r="W8" s="109">
        <v>22</v>
      </c>
      <c r="X8" s="18">
        <v>4</v>
      </c>
      <c r="Y8" s="30">
        <f t="shared" si="4"/>
        <v>0.18181818181818182</v>
      </c>
    </row>
    <row r="9" spans="2:25" ht="13.5">
      <c r="B9" s="109">
        <v>7</v>
      </c>
      <c r="C9" s="48" t="s">
        <v>33</v>
      </c>
      <c r="D9" s="136">
        <v>18</v>
      </c>
      <c r="E9" s="103">
        <v>42</v>
      </c>
      <c r="F9" s="103">
        <v>35</v>
      </c>
      <c r="G9" s="103">
        <v>15</v>
      </c>
      <c r="H9" s="103">
        <v>22</v>
      </c>
      <c r="I9" s="103">
        <v>15</v>
      </c>
      <c r="J9" s="103">
        <v>7</v>
      </c>
      <c r="K9" s="103">
        <v>8</v>
      </c>
      <c r="L9" s="103">
        <v>12</v>
      </c>
      <c r="M9" s="103">
        <v>3</v>
      </c>
      <c r="N9" s="103">
        <v>0</v>
      </c>
      <c r="O9" s="85">
        <f t="shared" si="2"/>
        <v>0.42857142857142855</v>
      </c>
      <c r="P9" s="103">
        <v>1</v>
      </c>
      <c r="Q9" s="103">
        <v>1</v>
      </c>
      <c r="R9" s="103">
        <v>3</v>
      </c>
      <c r="S9" s="103">
        <f t="shared" si="0"/>
        <v>23</v>
      </c>
      <c r="T9" s="85">
        <f t="shared" si="1"/>
        <v>0.6571428571428571</v>
      </c>
      <c r="U9" s="85">
        <f>(G9+J9)/(F9+J9)</f>
        <v>0.5238095238095238</v>
      </c>
      <c r="V9" s="104">
        <f t="shared" si="3"/>
        <v>1.180952380952381</v>
      </c>
      <c r="W9" s="109">
        <v>23</v>
      </c>
      <c r="X9" s="18">
        <v>10</v>
      </c>
      <c r="Y9" s="30">
        <f t="shared" si="4"/>
        <v>0.43478260869565216</v>
      </c>
    </row>
    <row r="10" spans="2:25" ht="13.5">
      <c r="B10" s="109">
        <v>8</v>
      </c>
      <c r="C10" s="48" t="s">
        <v>499</v>
      </c>
      <c r="D10" s="136">
        <v>24</v>
      </c>
      <c r="E10" s="103">
        <v>45</v>
      </c>
      <c r="F10" s="103">
        <v>36</v>
      </c>
      <c r="G10" s="103">
        <v>11</v>
      </c>
      <c r="H10" s="103">
        <v>18</v>
      </c>
      <c r="I10" s="103">
        <v>13</v>
      </c>
      <c r="J10" s="103">
        <v>9</v>
      </c>
      <c r="K10" s="103">
        <v>8</v>
      </c>
      <c r="L10" s="103">
        <v>11</v>
      </c>
      <c r="M10" s="103">
        <v>0</v>
      </c>
      <c r="N10" s="103">
        <v>0</v>
      </c>
      <c r="O10" s="85">
        <f t="shared" si="2"/>
        <v>0.3055555555555556</v>
      </c>
      <c r="P10" s="103">
        <v>1</v>
      </c>
      <c r="Q10" s="103">
        <v>3</v>
      </c>
      <c r="R10" s="103">
        <v>2</v>
      </c>
      <c r="S10" s="103">
        <f t="shared" si="0"/>
        <v>22</v>
      </c>
      <c r="T10" s="85">
        <f t="shared" si="1"/>
        <v>0.6111111111111112</v>
      </c>
      <c r="U10" s="85">
        <f>(G10+J10)/(F10+J10)</f>
        <v>0.4444444444444444</v>
      </c>
      <c r="V10" s="104">
        <f t="shared" si="3"/>
        <v>1.0555555555555556</v>
      </c>
      <c r="W10" s="109">
        <v>21</v>
      </c>
      <c r="X10" s="18">
        <v>8</v>
      </c>
      <c r="Y10" s="30">
        <f t="shared" si="4"/>
        <v>0.38095238095238093</v>
      </c>
    </row>
    <row r="11" spans="2:25" ht="13.5">
      <c r="B11" s="110">
        <v>9</v>
      </c>
      <c r="C11" s="91" t="s">
        <v>500</v>
      </c>
      <c r="D11" s="92">
        <v>2</v>
      </c>
      <c r="E11" s="92">
        <v>3</v>
      </c>
      <c r="F11" s="92">
        <v>3</v>
      </c>
      <c r="G11" s="92">
        <v>0</v>
      </c>
      <c r="H11" s="92">
        <v>0</v>
      </c>
      <c r="I11" s="92">
        <v>0</v>
      </c>
      <c r="J11" s="92">
        <v>0</v>
      </c>
      <c r="K11" s="92">
        <v>2</v>
      </c>
      <c r="L11" s="92">
        <v>0</v>
      </c>
      <c r="M11" s="92">
        <v>0</v>
      </c>
      <c r="N11" s="103">
        <v>0</v>
      </c>
      <c r="O11" s="93">
        <f t="shared" si="2"/>
        <v>0</v>
      </c>
      <c r="P11" s="92">
        <v>0</v>
      </c>
      <c r="Q11" s="92">
        <v>0</v>
      </c>
      <c r="R11" s="92">
        <v>0</v>
      </c>
      <c r="S11" s="92">
        <f t="shared" si="0"/>
        <v>0</v>
      </c>
      <c r="T11" s="93">
        <f t="shared" si="1"/>
        <v>0</v>
      </c>
      <c r="U11" s="93">
        <f>(G11+J11)/(E11+J11)</f>
        <v>0</v>
      </c>
      <c r="V11" s="105">
        <f t="shared" si="3"/>
        <v>0</v>
      </c>
      <c r="W11" s="163">
        <v>2</v>
      </c>
      <c r="X11" s="162">
        <v>0</v>
      </c>
      <c r="Y11" s="159">
        <f t="shared" si="4"/>
        <v>0</v>
      </c>
    </row>
    <row r="12" spans="2:25" ht="13.5">
      <c r="B12" s="109">
        <v>10</v>
      </c>
      <c r="C12" s="48" t="s">
        <v>34</v>
      </c>
      <c r="D12" s="136">
        <v>27</v>
      </c>
      <c r="E12" s="103">
        <v>70</v>
      </c>
      <c r="F12" s="103">
        <v>59</v>
      </c>
      <c r="G12" s="103">
        <v>21</v>
      </c>
      <c r="H12" s="103">
        <v>26</v>
      </c>
      <c r="I12" s="103">
        <v>29</v>
      </c>
      <c r="J12" s="103">
        <v>11</v>
      </c>
      <c r="K12" s="103">
        <v>3</v>
      </c>
      <c r="L12" s="103">
        <v>37</v>
      </c>
      <c r="M12" s="103">
        <v>8</v>
      </c>
      <c r="N12" s="103">
        <v>0</v>
      </c>
      <c r="O12" s="85">
        <f t="shared" si="2"/>
        <v>0.3559322033898305</v>
      </c>
      <c r="P12" s="103">
        <v>1</v>
      </c>
      <c r="Q12" s="103">
        <v>0</v>
      </c>
      <c r="R12" s="103">
        <v>5</v>
      </c>
      <c r="S12" s="103">
        <f t="shared" si="0"/>
        <v>29</v>
      </c>
      <c r="T12" s="85">
        <f t="shared" si="1"/>
        <v>0.4915254237288136</v>
      </c>
      <c r="U12" s="85">
        <f aca="true" t="shared" si="5" ref="U12:U27">(G12+J12)/(F12+J12)</f>
        <v>0.45714285714285713</v>
      </c>
      <c r="V12" s="104">
        <f t="shared" si="3"/>
        <v>0.9486682808716707</v>
      </c>
      <c r="W12" s="109">
        <v>31</v>
      </c>
      <c r="X12" s="18">
        <v>15</v>
      </c>
      <c r="Y12" s="30">
        <f t="shared" si="4"/>
        <v>0.4838709677419355</v>
      </c>
    </row>
    <row r="13" spans="2:25" ht="13.5">
      <c r="B13" s="109">
        <v>11</v>
      </c>
      <c r="C13" s="48" t="s">
        <v>35</v>
      </c>
      <c r="D13" s="136">
        <v>14</v>
      </c>
      <c r="E13" s="103">
        <v>16</v>
      </c>
      <c r="F13" s="103">
        <v>16</v>
      </c>
      <c r="G13" s="103">
        <v>1</v>
      </c>
      <c r="H13" s="103">
        <v>2</v>
      </c>
      <c r="I13" s="103">
        <v>3</v>
      </c>
      <c r="J13" s="103">
        <v>0</v>
      </c>
      <c r="K13" s="103">
        <v>7</v>
      </c>
      <c r="L13" s="103">
        <v>2</v>
      </c>
      <c r="M13" s="103">
        <v>3</v>
      </c>
      <c r="N13" s="103">
        <v>0</v>
      </c>
      <c r="O13" s="85">
        <f t="shared" si="2"/>
        <v>0.0625</v>
      </c>
      <c r="P13" s="103">
        <v>0</v>
      </c>
      <c r="Q13" s="103">
        <v>0</v>
      </c>
      <c r="R13" s="103">
        <v>1</v>
      </c>
      <c r="S13" s="103">
        <f t="shared" si="0"/>
        <v>2</v>
      </c>
      <c r="T13" s="85">
        <f t="shared" si="1"/>
        <v>0.125</v>
      </c>
      <c r="U13" s="85">
        <f t="shared" si="5"/>
        <v>0.0625</v>
      </c>
      <c r="V13" s="104">
        <f t="shared" si="3"/>
        <v>0.1875</v>
      </c>
      <c r="W13" s="109">
        <v>8</v>
      </c>
      <c r="X13" s="18">
        <v>1</v>
      </c>
      <c r="Y13" s="30">
        <f t="shared" si="4"/>
        <v>0.125</v>
      </c>
    </row>
    <row r="14" spans="2:25" ht="13.5">
      <c r="B14" s="109">
        <v>12</v>
      </c>
      <c r="C14" s="48" t="s">
        <v>36</v>
      </c>
      <c r="D14" s="136">
        <v>28</v>
      </c>
      <c r="E14" s="103">
        <v>76</v>
      </c>
      <c r="F14" s="103">
        <v>58</v>
      </c>
      <c r="G14" s="103">
        <v>17</v>
      </c>
      <c r="H14" s="103">
        <v>18</v>
      </c>
      <c r="I14" s="103">
        <v>25</v>
      </c>
      <c r="J14" s="103">
        <v>17</v>
      </c>
      <c r="K14" s="103">
        <v>5</v>
      </c>
      <c r="L14" s="103">
        <v>32</v>
      </c>
      <c r="M14" s="103">
        <v>7</v>
      </c>
      <c r="N14" s="103">
        <v>0</v>
      </c>
      <c r="O14" s="85">
        <f t="shared" si="2"/>
        <v>0.29310344827586204</v>
      </c>
      <c r="P14" s="103">
        <v>1</v>
      </c>
      <c r="Q14" s="103">
        <v>0</v>
      </c>
      <c r="R14" s="103">
        <v>2</v>
      </c>
      <c r="S14" s="103">
        <f t="shared" si="0"/>
        <v>22</v>
      </c>
      <c r="T14" s="85">
        <f t="shared" si="1"/>
        <v>0.3793103448275862</v>
      </c>
      <c r="U14" s="85">
        <f t="shared" si="5"/>
        <v>0.4533333333333333</v>
      </c>
      <c r="V14" s="104">
        <f t="shared" si="3"/>
        <v>0.8326436781609194</v>
      </c>
      <c r="W14" s="109">
        <v>31</v>
      </c>
      <c r="X14" s="18">
        <v>10</v>
      </c>
      <c r="Y14" s="30">
        <f t="shared" si="4"/>
        <v>0.3225806451612903</v>
      </c>
    </row>
    <row r="15" spans="2:25" ht="13.5">
      <c r="B15" s="109">
        <v>13</v>
      </c>
      <c r="C15" s="48" t="s">
        <v>37</v>
      </c>
      <c r="D15" s="136">
        <v>28</v>
      </c>
      <c r="E15" s="103">
        <v>75</v>
      </c>
      <c r="F15" s="103">
        <v>69</v>
      </c>
      <c r="G15" s="103">
        <v>23</v>
      </c>
      <c r="H15" s="103">
        <v>25</v>
      </c>
      <c r="I15" s="103">
        <v>26</v>
      </c>
      <c r="J15" s="103">
        <v>6</v>
      </c>
      <c r="K15" s="103">
        <v>5</v>
      </c>
      <c r="L15" s="103">
        <v>21</v>
      </c>
      <c r="M15" s="103">
        <v>3</v>
      </c>
      <c r="N15" s="103">
        <v>0</v>
      </c>
      <c r="O15" s="85">
        <f t="shared" si="2"/>
        <v>0.3333333333333333</v>
      </c>
      <c r="P15" s="103">
        <v>0</v>
      </c>
      <c r="Q15" s="103">
        <v>0</v>
      </c>
      <c r="R15" s="103">
        <v>4</v>
      </c>
      <c r="S15" s="103">
        <f t="shared" si="0"/>
        <v>27</v>
      </c>
      <c r="T15" s="85">
        <f t="shared" si="1"/>
        <v>0.391304347826087</v>
      </c>
      <c r="U15" s="85">
        <f t="shared" si="5"/>
        <v>0.38666666666666666</v>
      </c>
      <c r="V15" s="104">
        <f t="shared" si="3"/>
        <v>0.7779710144927536</v>
      </c>
      <c r="W15" s="109">
        <v>41</v>
      </c>
      <c r="X15" s="18">
        <v>13</v>
      </c>
      <c r="Y15" s="30">
        <f t="shared" si="4"/>
        <v>0.3170731707317073</v>
      </c>
    </row>
    <row r="16" spans="2:25" ht="13.5">
      <c r="B16" s="109">
        <v>14</v>
      </c>
      <c r="C16" s="48" t="s">
        <v>38</v>
      </c>
      <c r="D16" s="136">
        <v>22</v>
      </c>
      <c r="E16" s="103">
        <v>38</v>
      </c>
      <c r="F16" s="103">
        <v>34</v>
      </c>
      <c r="G16" s="103">
        <v>10</v>
      </c>
      <c r="H16" s="103">
        <v>7</v>
      </c>
      <c r="I16" s="103">
        <v>11</v>
      </c>
      <c r="J16" s="103">
        <v>4</v>
      </c>
      <c r="K16" s="103">
        <v>5</v>
      </c>
      <c r="L16" s="103">
        <v>10</v>
      </c>
      <c r="M16" s="103">
        <v>31</v>
      </c>
      <c r="N16" s="103">
        <v>0</v>
      </c>
      <c r="O16" s="85">
        <f t="shared" si="2"/>
        <v>0.29411764705882354</v>
      </c>
      <c r="P16" s="103">
        <v>0</v>
      </c>
      <c r="Q16" s="103">
        <v>0</v>
      </c>
      <c r="R16" s="103">
        <v>3</v>
      </c>
      <c r="S16" s="103">
        <f t="shared" si="0"/>
        <v>13</v>
      </c>
      <c r="T16" s="85">
        <f t="shared" si="1"/>
        <v>0.38235294117647056</v>
      </c>
      <c r="U16" s="85">
        <f t="shared" si="5"/>
        <v>0.3684210526315789</v>
      </c>
      <c r="V16" s="104">
        <f t="shared" si="3"/>
        <v>0.7507739938080495</v>
      </c>
      <c r="W16" s="109">
        <v>17</v>
      </c>
      <c r="X16" s="18">
        <v>5</v>
      </c>
      <c r="Y16" s="30">
        <f t="shared" si="4"/>
        <v>0.29411764705882354</v>
      </c>
    </row>
    <row r="17" spans="2:25" ht="13.5">
      <c r="B17" s="109">
        <v>15</v>
      </c>
      <c r="C17" s="48" t="s">
        <v>39</v>
      </c>
      <c r="D17" s="136">
        <v>28</v>
      </c>
      <c r="E17" s="103">
        <v>82</v>
      </c>
      <c r="F17" s="103">
        <v>74</v>
      </c>
      <c r="G17" s="103">
        <v>28</v>
      </c>
      <c r="H17" s="103">
        <v>16</v>
      </c>
      <c r="I17" s="103">
        <v>25</v>
      </c>
      <c r="J17" s="103">
        <v>8</v>
      </c>
      <c r="K17" s="103">
        <v>8</v>
      </c>
      <c r="L17" s="103">
        <v>41</v>
      </c>
      <c r="M17" s="103">
        <v>0</v>
      </c>
      <c r="N17" s="103">
        <v>0</v>
      </c>
      <c r="O17" s="85">
        <f t="shared" si="2"/>
        <v>0.3783783783783784</v>
      </c>
      <c r="P17" s="103">
        <v>0</v>
      </c>
      <c r="Q17" s="103">
        <v>0</v>
      </c>
      <c r="R17" s="103">
        <v>7</v>
      </c>
      <c r="S17" s="103">
        <f t="shared" si="0"/>
        <v>35</v>
      </c>
      <c r="T17" s="85">
        <f t="shared" si="1"/>
        <v>0.47297297297297297</v>
      </c>
      <c r="U17" s="85">
        <f t="shared" si="5"/>
        <v>0.43902439024390244</v>
      </c>
      <c r="V17" s="104">
        <f t="shared" si="3"/>
        <v>0.9119973632168754</v>
      </c>
      <c r="W17" s="109">
        <v>29</v>
      </c>
      <c r="X17" s="18">
        <v>9</v>
      </c>
      <c r="Y17" s="30">
        <f t="shared" si="4"/>
        <v>0.3103448275862069</v>
      </c>
    </row>
    <row r="18" spans="2:25" ht="13.5">
      <c r="B18" s="109">
        <v>16</v>
      </c>
      <c r="C18" s="48" t="s">
        <v>40</v>
      </c>
      <c r="D18" s="136">
        <v>29</v>
      </c>
      <c r="E18" s="103">
        <v>75</v>
      </c>
      <c r="F18" s="103">
        <v>62</v>
      </c>
      <c r="G18" s="103">
        <v>22</v>
      </c>
      <c r="H18" s="103">
        <v>24</v>
      </c>
      <c r="I18" s="103">
        <v>32</v>
      </c>
      <c r="J18" s="103">
        <v>11</v>
      </c>
      <c r="K18" s="103">
        <v>9</v>
      </c>
      <c r="L18" s="103">
        <v>26</v>
      </c>
      <c r="M18" s="103">
        <v>13</v>
      </c>
      <c r="N18" s="103">
        <v>0</v>
      </c>
      <c r="O18" s="85">
        <f t="shared" si="2"/>
        <v>0.3548387096774194</v>
      </c>
      <c r="P18" s="103">
        <v>3</v>
      </c>
      <c r="Q18" s="103">
        <v>4</v>
      </c>
      <c r="R18" s="103">
        <v>7</v>
      </c>
      <c r="S18" s="103">
        <f t="shared" si="0"/>
        <v>46</v>
      </c>
      <c r="T18" s="85">
        <f t="shared" si="1"/>
        <v>0.7419354838709677</v>
      </c>
      <c r="U18" s="85">
        <f t="shared" si="5"/>
        <v>0.4520547945205479</v>
      </c>
      <c r="V18" s="104">
        <f t="shared" si="3"/>
        <v>1.1939902783915157</v>
      </c>
      <c r="W18" s="109">
        <v>37</v>
      </c>
      <c r="X18" s="18">
        <v>13</v>
      </c>
      <c r="Y18" s="30">
        <f t="shared" si="4"/>
        <v>0.35135135135135137</v>
      </c>
    </row>
    <row r="19" spans="2:25" ht="13.5">
      <c r="B19" s="109">
        <v>17</v>
      </c>
      <c r="C19" s="48" t="s">
        <v>41</v>
      </c>
      <c r="D19" s="136">
        <v>25</v>
      </c>
      <c r="E19" s="103">
        <v>48</v>
      </c>
      <c r="F19" s="103">
        <v>38</v>
      </c>
      <c r="G19" s="103">
        <v>11</v>
      </c>
      <c r="H19" s="103">
        <v>11</v>
      </c>
      <c r="I19" s="103">
        <v>14</v>
      </c>
      <c r="J19" s="103">
        <v>10</v>
      </c>
      <c r="K19" s="103">
        <v>5</v>
      </c>
      <c r="L19" s="103">
        <v>14</v>
      </c>
      <c r="M19" s="103">
        <v>3</v>
      </c>
      <c r="N19" s="103">
        <v>0</v>
      </c>
      <c r="O19" s="85">
        <f t="shared" si="2"/>
        <v>0.2894736842105263</v>
      </c>
      <c r="P19" s="103">
        <v>0</v>
      </c>
      <c r="Q19" s="103">
        <v>1</v>
      </c>
      <c r="R19" s="103">
        <v>3</v>
      </c>
      <c r="S19" s="103">
        <f t="shared" si="0"/>
        <v>16</v>
      </c>
      <c r="T19" s="85">
        <f t="shared" si="1"/>
        <v>0.42105263157894735</v>
      </c>
      <c r="U19" s="85">
        <f t="shared" si="5"/>
        <v>0.4375</v>
      </c>
      <c r="V19" s="104">
        <f t="shared" si="3"/>
        <v>0.8585526315789473</v>
      </c>
      <c r="W19" s="109">
        <v>20</v>
      </c>
      <c r="X19" s="18">
        <v>8</v>
      </c>
      <c r="Y19" s="30">
        <f t="shared" si="4"/>
        <v>0.4</v>
      </c>
    </row>
    <row r="20" spans="2:25" ht="13.5">
      <c r="B20" s="119">
        <v>18</v>
      </c>
      <c r="C20" s="48" t="s">
        <v>501</v>
      </c>
      <c r="D20" s="136">
        <v>14</v>
      </c>
      <c r="E20" s="127">
        <v>17</v>
      </c>
      <c r="F20" s="127">
        <v>14</v>
      </c>
      <c r="G20" s="127">
        <v>8</v>
      </c>
      <c r="H20" s="127">
        <v>9</v>
      </c>
      <c r="I20" s="127">
        <v>8</v>
      </c>
      <c r="J20" s="127">
        <v>3</v>
      </c>
      <c r="K20" s="127">
        <v>2</v>
      </c>
      <c r="L20" s="127">
        <v>6</v>
      </c>
      <c r="M20" s="127">
        <v>6</v>
      </c>
      <c r="N20" s="127">
        <v>0</v>
      </c>
      <c r="O20" s="128">
        <f t="shared" si="2"/>
        <v>0.5714285714285714</v>
      </c>
      <c r="P20" s="127">
        <v>1</v>
      </c>
      <c r="Q20" s="127">
        <v>0</v>
      </c>
      <c r="R20" s="127">
        <v>2</v>
      </c>
      <c r="S20" s="127">
        <f t="shared" si="0"/>
        <v>13</v>
      </c>
      <c r="T20" s="128">
        <f t="shared" si="1"/>
        <v>0.9285714285714286</v>
      </c>
      <c r="U20" s="128">
        <f t="shared" si="5"/>
        <v>0.6470588235294118</v>
      </c>
      <c r="V20" s="129">
        <f t="shared" si="3"/>
        <v>1.5756302521008405</v>
      </c>
      <c r="W20" s="109">
        <v>10</v>
      </c>
      <c r="X20" s="18">
        <v>7</v>
      </c>
      <c r="Y20" s="30">
        <f t="shared" si="4"/>
        <v>0.7</v>
      </c>
    </row>
    <row r="21" spans="2:25" ht="13.5">
      <c r="B21" s="109">
        <v>19</v>
      </c>
      <c r="C21" s="48" t="s">
        <v>42</v>
      </c>
      <c r="D21" s="136">
        <v>29</v>
      </c>
      <c r="E21" s="103">
        <v>65</v>
      </c>
      <c r="F21" s="103">
        <v>57</v>
      </c>
      <c r="G21" s="103">
        <v>17</v>
      </c>
      <c r="H21" s="103">
        <v>18</v>
      </c>
      <c r="I21" s="103">
        <v>19</v>
      </c>
      <c r="J21" s="103">
        <v>8</v>
      </c>
      <c r="K21" s="103">
        <v>16</v>
      </c>
      <c r="L21" s="103">
        <v>19</v>
      </c>
      <c r="M21" s="103">
        <v>8</v>
      </c>
      <c r="N21" s="103">
        <v>0</v>
      </c>
      <c r="O21" s="85">
        <f t="shared" si="2"/>
        <v>0.2982456140350877</v>
      </c>
      <c r="P21" s="103">
        <v>3</v>
      </c>
      <c r="Q21" s="103">
        <v>0</v>
      </c>
      <c r="R21" s="103">
        <v>5</v>
      </c>
      <c r="S21" s="103">
        <f t="shared" si="0"/>
        <v>31</v>
      </c>
      <c r="T21" s="85">
        <f t="shared" si="1"/>
        <v>0.543859649122807</v>
      </c>
      <c r="U21" s="85">
        <f t="shared" si="5"/>
        <v>0.38461538461538464</v>
      </c>
      <c r="V21" s="104">
        <f t="shared" si="3"/>
        <v>0.9284750337381917</v>
      </c>
      <c r="W21" s="109">
        <v>23</v>
      </c>
      <c r="X21" s="18">
        <v>7</v>
      </c>
      <c r="Y21" s="30">
        <f t="shared" si="4"/>
        <v>0.30434782608695654</v>
      </c>
    </row>
    <row r="22" spans="2:25" ht="13.5">
      <c r="B22" s="109">
        <v>20</v>
      </c>
      <c r="C22" s="48" t="s">
        <v>44</v>
      </c>
      <c r="D22" s="136">
        <v>19</v>
      </c>
      <c r="E22" s="103">
        <v>39</v>
      </c>
      <c r="F22" s="103">
        <v>30</v>
      </c>
      <c r="G22" s="103">
        <v>5</v>
      </c>
      <c r="H22" s="103">
        <v>9</v>
      </c>
      <c r="I22" s="103">
        <v>10</v>
      </c>
      <c r="J22" s="103">
        <v>9</v>
      </c>
      <c r="K22" s="103">
        <v>16</v>
      </c>
      <c r="L22" s="103">
        <v>10</v>
      </c>
      <c r="M22" s="103">
        <v>11</v>
      </c>
      <c r="N22" s="103">
        <v>0</v>
      </c>
      <c r="O22" s="85">
        <f t="shared" si="2"/>
        <v>0.16666666666666666</v>
      </c>
      <c r="P22" s="103">
        <v>0</v>
      </c>
      <c r="Q22" s="103">
        <v>1</v>
      </c>
      <c r="R22" s="103">
        <v>3</v>
      </c>
      <c r="S22" s="103">
        <f t="shared" si="0"/>
        <v>10</v>
      </c>
      <c r="T22" s="85">
        <f t="shared" si="1"/>
        <v>0.3333333333333333</v>
      </c>
      <c r="U22" s="85">
        <f t="shared" si="5"/>
        <v>0.358974358974359</v>
      </c>
      <c r="V22" s="104">
        <f t="shared" si="3"/>
        <v>0.6923076923076923</v>
      </c>
      <c r="W22" s="109">
        <v>22</v>
      </c>
      <c r="X22" s="18">
        <v>5</v>
      </c>
      <c r="Y22" s="30">
        <f t="shared" si="4"/>
        <v>0.22727272727272727</v>
      </c>
    </row>
    <row r="23" spans="2:25" ht="13.5">
      <c r="B23" s="109">
        <v>21</v>
      </c>
      <c r="C23" s="48" t="s">
        <v>45</v>
      </c>
      <c r="D23" s="136">
        <v>17</v>
      </c>
      <c r="E23" s="103">
        <v>22</v>
      </c>
      <c r="F23" s="103">
        <v>20</v>
      </c>
      <c r="G23" s="103">
        <v>5</v>
      </c>
      <c r="H23" s="103">
        <v>8</v>
      </c>
      <c r="I23" s="103">
        <v>7</v>
      </c>
      <c r="J23" s="103">
        <v>2</v>
      </c>
      <c r="K23" s="103">
        <v>7</v>
      </c>
      <c r="L23" s="103">
        <v>6</v>
      </c>
      <c r="M23" s="103">
        <v>3</v>
      </c>
      <c r="N23" s="103">
        <v>0</v>
      </c>
      <c r="O23" s="85">
        <f t="shared" si="2"/>
        <v>0.25</v>
      </c>
      <c r="P23" s="103">
        <v>0</v>
      </c>
      <c r="Q23" s="103">
        <v>1</v>
      </c>
      <c r="R23" s="103">
        <v>2</v>
      </c>
      <c r="S23" s="103">
        <f t="shared" si="0"/>
        <v>9</v>
      </c>
      <c r="T23" s="85">
        <f t="shared" si="1"/>
        <v>0.45</v>
      </c>
      <c r="U23" s="85">
        <f t="shared" si="5"/>
        <v>0.3181818181818182</v>
      </c>
      <c r="V23" s="104">
        <f t="shared" si="3"/>
        <v>0.7681818181818182</v>
      </c>
      <c r="W23" s="109">
        <v>9</v>
      </c>
      <c r="X23" s="18">
        <v>3</v>
      </c>
      <c r="Y23" s="30">
        <f t="shared" si="4"/>
        <v>0.3333333333333333</v>
      </c>
    </row>
    <row r="24" spans="2:25" ht="13.5">
      <c r="B24" s="109">
        <v>22</v>
      </c>
      <c r="C24" s="48" t="s">
        <v>46</v>
      </c>
      <c r="D24" s="136">
        <v>18</v>
      </c>
      <c r="E24" s="103">
        <v>46</v>
      </c>
      <c r="F24" s="103">
        <v>36</v>
      </c>
      <c r="G24" s="103">
        <v>16</v>
      </c>
      <c r="H24" s="103">
        <v>9</v>
      </c>
      <c r="I24" s="103">
        <v>17</v>
      </c>
      <c r="J24" s="103">
        <v>10</v>
      </c>
      <c r="K24" s="103">
        <v>5</v>
      </c>
      <c r="L24" s="103">
        <v>29</v>
      </c>
      <c r="M24" s="103">
        <v>17</v>
      </c>
      <c r="N24" s="103">
        <v>0</v>
      </c>
      <c r="O24" s="85">
        <f t="shared" si="2"/>
        <v>0.4444444444444444</v>
      </c>
      <c r="P24" s="103">
        <v>0</v>
      </c>
      <c r="Q24" s="103">
        <v>0</v>
      </c>
      <c r="R24" s="103">
        <v>1</v>
      </c>
      <c r="S24" s="103">
        <f t="shared" si="0"/>
        <v>17</v>
      </c>
      <c r="T24" s="85">
        <f t="shared" si="1"/>
        <v>0.4722222222222222</v>
      </c>
      <c r="U24" s="85">
        <f t="shared" si="5"/>
        <v>0.5652173913043478</v>
      </c>
      <c r="V24" s="104">
        <f t="shared" si="3"/>
        <v>1.03743961352657</v>
      </c>
      <c r="W24" s="109">
        <v>15</v>
      </c>
      <c r="X24" s="18">
        <v>9</v>
      </c>
      <c r="Y24" s="30">
        <f t="shared" si="4"/>
        <v>0.6</v>
      </c>
    </row>
    <row r="25" spans="2:25" ht="13.5">
      <c r="B25" s="109">
        <v>23</v>
      </c>
      <c r="C25" s="48" t="s">
        <v>47</v>
      </c>
      <c r="D25" s="136">
        <v>11</v>
      </c>
      <c r="E25" s="103">
        <v>12</v>
      </c>
      <c r="F25" s="103">
        <v>9</v>
      </c>
      <c r="G25" s="103">
        <v>0</v>
      </c>
      <c r="H25" s="103">
        <v>1</v>
      </c>
      <c r="I25" s="103">
        <v>3</v>
      </c>
      <c r="J25" s="103">
        <v>3</v>
      </c>
      <c r="K25" s="103">
        <v>4</v>
      </c>
      <c r="L25" s="103">
        <v>3</v>
      </c>
      <c r="M25" s="103">
        <v>3</v>
      </c>
      <c r="N25" s="103">
        <v>0</v>
      </c>
      <c r="O25" s="85">
        <f t="shared" si="2"/>
        <v>0</v>
      </c>
      <c r="P25" s="103">
        <v>0</v>
      </c>
      <c r="Q25" s="103">
        <v>0</v>
      </c>
      <c r="R25" s="103">
        <v>0</v>
      </c>
      <c r="S25" s="103">
        <f t="shared" si="0"/>
        <v>0</v>
      </c>
      <c r="T25" s="85">
        <f t="shared" si="1"/>
        <v>0</v>
      </c>
      <c r="U25" s="85">
        <f t="shared" si="5"/>
        <v>0.25</v>
      </c>
      <c r="V25" s="104">
        <f t="shared" si="3"/>
        <v>0.25</v>
      </c>
      <c r="W25" s="109">
        <v>5</v>
      </c>
      <c r="X25" s="18">
        <v>0</v>
      </c>
      <c r="Y25" s="30">
        <f t="shared" si="4"/>
        <v>0</v>
      </c>
    </row>
    <row r="26" spans="2:25" ht="13.5">
      <c r="B26" s="109">
        <v>24</v>
      </c>
      <c r="C26" s="48" t="s">
        <v>48</v>
      </c>
      <c r="D26" s="136">
        <v>21</v>
      </c>
      <c r="E26" s="103">
        <v>41</v>
      </c>
      <c r="F26" s="103">
        <v>37</v>
      </c>
      <c r="G26" s="103">
        <v>16</v>
      </c>
      <c r="H26" s="103">
        <v>16</v>
      </c>
      <c r="I26" s="103">
        <v>16</v>
      </c>
      <c r="J26" s="103">
        <v>4</v>
      </c>
      <c r="K26" s="103">
        <v>6</v>
      </c>
      <c r="L26" s="103">
        <v>18</v>
      </c>
      <c r="M26" s="103">
        <v>15</v>
      </c>
      <c r="N26" s="103">
        <v>0</v>
      </c>
      <c r="O26" s="85">
        <f t="shared" si="2"/>
        <v>0.43243243243243246</v>
      </c>
      <c r="P26" s="103">
        <v>1</v>
      </c>
      <c r="Q26" s="103">
        <v>0</v>
      </c>
      <c r="R26" s="103">
        <v>3</v>
      </c>
      <c r="S26" s="103">
        <f t="shared" si="0"/>
        <v>22</v>
      </c>
      <c r="T26" s="85">
        <f t="shared" si="1"/>
        <v>0.5945945945945946</v>
      </c>
      <c r="U26" s="85">
        <f t="shared" si="5"/>
        <v>0.4878048780487805</v>
      </c>
      <c r="V26" s="104">
        <f t="shared" si="3"/>
        <v>1.0823994726433752</v>
      </c>
      <c r="W26" s="109">
        <v>23</v>
      </c>
      <c r="X26" s="18">
        <v>9</v>
      </c>
      <c r="Y26" s="30">
        <f t="shared" si="4"/>
        <v>0.391304347826087</v>
      </c>
    </row>
    <row r="27" spans="2:25" ht="14.25" thickBot="1">
      <c r="B27" s="121">
        <v>25</v>
      </c>
      <c r="C27" s="122" t="s">
        <v>43</v>
      </c>
      <c r="D27" s="137">
        <v>11</v>
      </c>
      <c r="E27" s="115">
        <v>13</v>
      </c>
      <c r="F27" s="115">
        <v>12</v>
      </c>
      <c r="G27" s="115">
        <v>5</v>
      </c>
      <c r="H27" s="115">
        <v>2</v>
      </c>
      <c r="I27" s="115">
        <v>5</v>
      </c>
      <c r="J27" s="115">
        <v>1</v>
      </c>
      <c r="K27" s="115">
        <v>4</v>
      </c>
      <c r="L27" s="115">
        <v>3</v>
      </c>
      <c r="M27" s="115">
        <v>23</v>
      </c>
      <c r="N27" s="115">
        <v>0</v>
      </c>
      <c r="O27" s="88">
        <f t="shared" si="2"/>
        <v>0.4166666666666667</v>
      </c>
      <c r="P27" s="115">
        <v>0</v>
      </c>
      <c r="Q27" s="115">
        <v>0</v>
      </c>
      <c r="R27" s="115">
        <v>2</v>
      </c>
      <c r="S27" s="115">
        <f t="shared" si="0"/>
        <v>7</v>
      </c>
      <c r="T27" s="88">
        <f t="shared" si="1"/>
        <v>0.5833333333333334</v>
      </c>
      <c r="U27" s="88">
        <f t="shared" si="5"/>
        <v>0.46153846153846156</v>
      </c>
      <c r="V27" s="126">
        <f t="shared" si="3"/>
        <v>1.044871794871795</v>
      </c>
      <c r="W27" s="121">
        <v>5</v>
      </c>
      <c r="X27" s="21">
        <v>2</v>
      </c>
      <c r="Y27" s="64">
        <f t="shared" si="4"/>
        <v>0.4</v>
      </c>
    </row>
    <row r="28" spans="2:23" ht="13.5">
      <c r="B28" s="108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</row>
    <row r="29" spans="2:23" ht="14.25" thickBot="1">
      <c r="B29" s="108" t="s">
        <v>505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</row>
    <row r="30" spans="2:23" ht="13.5">
      <c r="B30" s="107" t="s">
        <v>28</v>
      </c>
      <c r="C30" s="28" t="s">
        <v>50</v>
      </c>
      <c r="D30" s="28" t="s">
        <v>72</v>
      </c>
      <c r="E30" s="28" t="s">
        <v>65</v>
      </c>
      <c r="F30" s="28" t="s">
        <v>66</v>
      </c>
      <c r="G30" s="28" t="s">
        <v>5</v>
      </c>
      <c r="H30" s="28" t="s">
        <v>7</v>
      </c>
      <c r="I30" s="28" t="s">
        <v>9</v>
      </c>
      <c r="J30" s="28" t="s">
        <v>13</v>
      </c>
      <c r="K30" s="28" t="s">
        <v>63</v>
      </c>
      <c r="L30" s="28" t="s">
        <v>64</v>
      </c>
      <c r="M30" s="28" t="s">
        <v>69</v>
      </c>
      <c r="N30" s="28"/>
      <c r="O30" s="28" t="s">
        <v>67</v>
      </c>
      <c r="P30" s="28" t="s">
        <v>70</v>
      </c>
      <c r="Q30" s="28" t="s">
        <v>71</v>
      </c>
      <c r="R30" s="29" t="s">
        <v>502</v>
      </c>
      <c r="S30" s="32"/>
      <c r="T30" s="32"/>
      <c r="U30" s="108"/>
      <c r="V30" s="108"/>
      <c r="W30" s="108"/>
    </row>
    <row r="31" spans="2:23" ht="13.5">
      <c r="B31" s="119">
        <v>1</v>
      </c>
      <c r="C31" s="48" t="s">
        <v>29</v>
      </c>
      <c r="D31" s="67">
        <v>4</v>
      </c>
      <c r="E31" s="67">
        <v>7.66</v>
      </c>
      <c r="F31" s="67">
        <v>258</v>
      </c>
      <c r="G31" s="67">
        <v>70</v>
      </c>
      <c r="H31" s="67">
        <v>22</v>
      </c>
      <c r="I31" s="67">
        <v>18</v>
      </c>
      <c r="J31" s="67">
        <v>10</v>
      </c>
      <c r="K31" s="67">
        <v>44</v>
      </c>
      <c r="L31" s="67">
        <v>21</v>
      </c>
      <c r="M31" s="67">
        <v>4</v>
      </c>
      <c r="N31" s="67"/>
      <c r="O31" s="101">
        <f>L31/E31*7</f>
        <v>19.19060052219321</v>
      </c>
      <c r="P31" s="67">
        <v>0</v>
      </c>
      <c r="Q31" s="67">
        <v>2</v>
      </c>
      <c r="R31" s="120">
        <v>0</v>
      </c>
      <c r="S31" s="116"/>
      <c r="T31" s="32"/>
      <c r="U31" s="108"/>
      <c r="V31" s="108"/>
      <c r="W31" s="108"/>
    </row>
    <row r="32" spans="2:23" ht="13.5">
      <c r="B32" s="109">
        <v>6</v>
      </c>
      <c r="C32" s="48" t="s">
        <v>32</v>
      </c>
      <c r="D32" s="103">
        <v>19</v>
      </c>
      <c r="E32" s="103">
        <v>53</v>
      </c>
      <c r="F32" s="103">
        <v>1089</v>
      </c>
      <c r="G32" s="103">
        <v>293</v>
      </c>
      <c r="H32" s="103">
        <v>62</v>
      </c>
      <c r="I32" s="103">
        <v>49</v>
      </c>
      <c r="J32" s="103">
        <v>51</v>
      </c>
      <c r="K32" s="103">
        <v>93</v>
      </c>
      <c r="L32" s="103">
        <v>40</v>
      </c>
      <c r="M32" s="106">
        <v>8</v>
      </c>
      <c r="N32" s="106"/>
      <c r="O32" s="101">
        <f>L32/E32*7</f>
        <v>5.283018867924529</v>
      </c>
      <c r="P32" s="106">
        <v>8</v>
      </c>
      <c r="Q32" s="106">
        <v>6</v>
      </c>
      <c r="R32" s="111">
        <v>0</v>
      </c>
      <c r="S32" s="117"/>
      <c r="T32" s="112"/>
      <c r="U32" s="108"/>
      <c r="V32" s="108"/>
      <c r="W32" s="108"/>
    </row>
    <row r="33" spans="2:23" ht="13.5">
      <c r="B33" s="109">
        <v>10</v>
      </c>
      <c r="C33" s="48" t="s">
        <v>34</v>
      </c>
      <c r="D33" s="103">
        <v>4</v>
      </c>
      <c r="E33" s="103">
        <v>11</v>
      </c>
      <c r="F33" s="103">
        <v>224</v>
      </c>
      <c r="G33" s="103">
        <v>55</v>
      </c>
      <c r="H33" s="103">
        <v>7</v>
      </c>
      <c r="I33" s="103">
        <v>17</v>
      </c>
      <c r="J33" s="103">
        <v>11</v>
      </c>
      <c r="K33" s="103">
        <v>10</v>
      </c>
      <c r="L33" s="103">
        <v>7</v>
      </c>
      <c r="M33" s="106">
        <v>0</v>
      </c>
      <c r="N33" s="106"/>
      <c r="O33" s="101">
        <f>L33/E33*7</f>
        <v>4.454545454545454</v>
      </c>
      <c r="P33" s="106">
        <v>3</v>
      </c>
      <c r="Q33" s="106">
        <v>0</v>
      </c>
      <c r="R33" s="111">
        <v>1</v>
      </c>
      <c r="S33" s="117"/>
      <c r="T33" s="112"/>
      <c r="U33" s="108"/>
      <c r="V33" s="108"/>
      <c r="W33" s="108"/>
    </row>
    <row r="34" spans="2:23" ht="13.5">
      <c r="B34" s="109">
        <v>13</v>
      </c>
      <c r="C34" s="48" t="s">
        <v>37</v>
      </c>
      <c r="D34" s="103">
        <v>4</v>
      </c>
      <c r="E34" s="103">
        <v>7</v>
      </c>
      <c r="F34" s="103">
        <v>124</v>
      </c>
      <c r="G34" s="103">
        <v>37</v>
      </c>
      <c r="H34" s="103">
        <v>10</v>
      </c>
      <c r="I34" s="103">
        <v>6</v>
      </c>
      <c r="J34" s="103">
        <v>4</v>
      </c>
      <c r="K34" s="103">
        <v>10</v>
      </c>
      <c r="L34" s="103">
        <v>9</v>
      </c>
      <c r="M34" s="106">
        <v>1</v>
      </c>
      <c r="N34" s="106"/>
      <c r="O34" s="101">
        <f>L34/E34*7</f>
        <v>9</v>
      </c>
      <c r="P34" s="106">
        <v>2</v>
      </c>
      <c r="Q34" s="106">
        <v>0</v>
      </c>
      <c r="R34" s="111">
        <v>1</v>
      </c>
      <c r="S34" s="117"/>
      <c r="T34" s="112"/>
      <c r="U34" s="108"/>
      <c r="V34" s="108"/>
      <c r="W34" s="108"/>
    </row>
    <row r="35" spans="2:23" ht="13.5">
      <c r="B35" s="109">
        <v>16</v>
      </c>
      <c r="C35" s="48" t="s">
        <v>40</v>
      </c>
      <c r="D35" s="103">
        <v>19</v>
      </c>
      <c r="E35" s="103">
        <v>73</v>
      </c>
      <c r="F35" s="103">
        <v>1253</v>
      </c>
      <c r="G35" s="103">
        <v>325</v>
      </c>
      <c r="H35" s="103">
        <v>46</v>
      </c>
      <c r="I35" s="103">
        <v>58</v>
      </c>
      <c r="J35" s="103">
        <v>73</v>
      </c>
      <c r="K35" s="103">
        <v>44</v>
      </c>
      <c r="L35" s="103">
        <v>28</v>
      </c>
      <c r="M35" s="106">
        <v>9</v>
      </c>
      <c r="N35" s="106"/>
      <c r="O35" s="101">
        <f>L35/E35*7</f>
        <v>2.684931506849315</v>
      </c>
      <c r="P35" s="106">
        <v>12</v>
      </c>
      <c r="Q35" s="106">
        <v>5</v>
      </c>
      <c r="R35" s="111">
        <v>1</v>
      </c>
      <c r="S35" s="117"/>
      <c r="T35" s="112"/>
      <c r="U35" s="108"/>
      <c r="V35" s="108"/>
      <c r="W35" s="108"/>
    </row>
    <row r="36" spans="2:23" ht="13.5">
      <c r="B36" s="109">
        <v>17</v>
      </c>
      <c r="C36" s="48" t="s">
        <v>41</v>
      </c>
      <c r="D36" s="103">
        <v>3</v>
      </c>
      <c r="E36" s="103">
        <v>8.34</v>
      </c>
      <c r="F36" s="103">
        <v>226</v>
      </c>
      <c r="G36" s="103">
        <v>56</v>
      </c>
      <c r="H36" s="103">
        <v>10</v>
      </c>
      <c r="I36" s="103">
        <v>14</v>
      </c>
      <c r="J36" s="103">
        <v>13</v>
      </c>
      <c r="K36" s="103">
        <v>29</v>
      </c>
      <c r="L36" s="103">
        <v>11</v>
      </c>
      <c r="M36" s="106">
        <v>0</v>
      </c>
      <c r="N36" s="106"/>
      <c r="O36" s="101">
        <f>L36/E36*7</f>
        <v>9.232613908872901</v>
      </c>
      <c r="P36" s="106">
        <v>1</v>
      </c>
      <c r="Q36" s="106">
        <v>2</v>
      </c>
      <c r="R36" s="111">
        <v>0</v>
      </c>
      <c r="S36" s="117"/>
      <c r="T36" s="112"/>
      <c r="U36" s="108"/>
      <c r="V36" s="108"/>
      <c r="W36" s="108"/>
    </row>
    <row r="37" spans="2:23" ht="13.5">
      <c r="B37" s="109">
        <v>18</v>
      </c>
      <c r="C37" s="48" t="s">
        <v>501</v>
      </c>
      <c r="D37" s="103">
        <v>1</v>
      </c>
      <c r="E37" s="103">
        <v>3</v>
      </c>
      <c r="F37" s="103">
        <v>78</v>
      </c>
      <c r="G37" s="103">
        <v>20</v>
      </c>
      <c r="H37" s="103">
        <v>7</v>
      </c>
      <c r="I37" s="103">
        <v>4</v>
      </c>
      <c r="J37" s="103">
        <v>2</v>
      </c>
      <c r="K37" s="103">
        <v>11</v>
      </c>
      <c r="L37" s="103">
        <v>6</v>
      </c>
      <c r="M37" s="103">
        <v>0</v>
      </c>
      <c r="N37" s="103"/>
      <c r="O37" s="101">
        <f>L37/E37*7</f>
        <v>14</v>
      </c>
      <c r="P37" s="113">
        <v>0</v>
      </c>
      <c r="Q37" s="113">
        <v>1</v>
      </c>
      <c r="R37" s="114">
        <v>0</v>
      </c>
      <c r="S37" s="118"/>
      <c r="T37" s="112"/>
      <c r="U37" s="108"/>
      <c r="V37" s="108"/>
      <c r="W37" s="108"/>
    </row>
    <row r="38" spans="2:23" ht="13.5">
      <c r="B38" s="109">
        <v>22</v>
      </c>
      <c r="C38" s="48" t="s">
        <v>503</v>
      </c>
      <c r="D38" s="103">
        <v>1</v>
      </c>
      <c r="E38" s="103">
        <v>1</v>
      </c>
      <c r="F38" s="103">
        <v>33</v>
      </c>
      <c r="G38" s="103">
        <v>7</v>
      </c>
      <c r="H38" s="103">
        <v>0</v>
      </c>
      <c r="I38" s="103">
        <v>2</v>
      </c>
      <c r="J38" s="103">
        <v>1</v>
      </c>
      <c r="K38" s="103">
        <v>3</v>
      </c>
      <c r="L38" s="103">
        <v>0</v>
      </c>
      <c r="M38" s="103">
        <v>0</v>
      </c>
      <c r="N38" s="103"/>
      <c r="O38" s="101">
        <f>L38/E38*7</f>
        <v>0</v>
      </c>
      <c r="P38" s="113">
        <v>0</v>
      </c>
      <c r="Q38" s="113">
        <v>0</v>
      </c>
      <c r="R38" s="114">
        <v>0</v>
      </c>
      <c r="S38" s="118"/>
      <c r="T38" s="112"/>
      <c r="U38" s="108"/>
      <c r="V38" s="108"/>
      <c r="W38" s="108"/>
    </row>
    <row r="39" spans="2:23" ht="14.25" thickBot="1">
      <c r="B39" s="121">
        <v>24</v>
      </c>
      <c r="C39" s="122" t="s">
        <v>48</v>
      </c>
      <c r="D39" s="115">
        <v>4</v>
      </c>
      <c r="E39" s="115">
        <v>6</v>
      </c>
      <c r="F39" s="115">
        <v>198</v>
      </c>
      <c r="G39" s="115">
        <v>51</v>
      </c>
      <c r="H39" s="115">
        <v>15</v>
      </c>
      <c r="I39" s="115">
        <v>18</v>
      </c>
      <c r="J39" s="115">
        <v>6</v>
      </c>
      <c r="K39" s="115">
        <v>32</v>
      </c>
      <c r="L39" s="115">
        <v>16</v>
      </c>
      <c r="M39" s="115">
        <v>1</v>
      </c>
      <c r="N39" s="115"/>
      <c r="O39" s="123">
        <f>L39/E39*7</f>
        <v>18.666666666666664</v>
      </c>
      <c r="P39" s="124">
        <v>0</v>
      </c>
      <c r="Q39" s="124">
        <v>3</v>
      </c>
      <c r="R39" s="125">
        <v>0</v>
      </c>
      <c r="S39" s="118"/>
      <c r="T39" s="112"/>
      <c r="U39" s="108"/>
      <c r="V39" s="108"/>
      <c r="W39" s="108"/>
    </row>
  </sheetData>
  <sheetProtection/>
  <mergeCells count="1">
    <mergeCell ref="W2:Y2"/>
  </mergeCells>
  <printOptions/>
  <pageMargins left="0.787" right="0.787" top="0.984" bottom="0.984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Y43"/>
  <sheetViews>
    <sheetView zoomScale="85" zoomScaleNormal="85" zoomScalePageLayoutView="0" workbookViewId="0" topLeftCell="A1">
      <selection activeCell="T36" sqref="T36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6" max="19" width="5.625" style="0" customWidth="1"/>
    <col min="23" max="24" width="5.625" style="0" customWidth="1"/>
    <col min="25" max="25" width="9.00390625" style="0" customWidth="1"/>
  </cols>
  <sheetData>
    <row r="1" ht="14.25" thickBot="1"/>
    <row r="2" spans="2:25" ht="14.25" thickBot="1">
      <c r="B2" t="s">
        <v>506</v>
      </c>
      <c r="W2" s="154" t="s">
        <v>509</v>
      </c>
      <c r="X2" s="155"/>
      <c r="Y2" s="156"/>
    </row>
    <row r="3" spans="2:25" ht="13.5">
      <c r="B3" s="107" t="s">
        <v>28</v>
      </c>
      <c r="C3" s="28" t="s">
        <v>50</v>
      </c>
      <c r="D3" s="28" t="s">
        <v>72</v>
      </c>
      <c r="E3" s="28" t="s">
        <v>5</v>
      </c>
      <c r="F3" s="28" t="s">
        <v>6</v>
      </c>
      <c r="G3" s="28" t="s">
        <v>7</v>
      </c>
      <c r="H3" s="28" t="s">
        <v>8</v>
      </c>
      <c r="I3" s="28" t="s">
        <v>11</v>
      </c>
      <c r="J3" s="28" t="s">
        <v>9</v>
      </c>
      <c r="K3" s="28" t="s">
        <v>13</v>
      </c>
      <c r="L3" s="28" t="s">
        <v>10</v>
      </c>
      <c r="M3" s="28" t="s">
        <v>12</v>
      </c>
      <c r="N3" s="28" t="s">
        <v>348</v>
      </c>
      <c r="O3" s="28" t="s">
        <v>51</v>
      </c>
      <c r="P3" s="28" t="s">
        <v>54</v>
      </c>
      <c r="Q3" s="28" t="s">
        <v>55</v>
      </c>
      <c r="R3" s="28" t="s">
        <v>53</v>
      </c>
      <c r="S3" s="28" t="s">
        <v>56</v>
      </c>
      <c r="T3" s="28" t="s">
        <v>58</v>
      </c>
      <c r="U3" s="28" t="s">
        <v>57</v>
      </c>
      <c r="V3" s="29" t="s">
        <v>497</v>
      </c>
      <c r="W3" s="140" t="s">
        <v>6</v>
      </c>
      <c r="X3" s="28" t="s">
        <v>7</v>
      </c>
      <c r="Y3" s="29" t="s">
        <v>51</v>
      </c>
    </row>
    <row r="4" spans="2:25" ht="13.5">
      <c r="B4" s="109">
        <v>1</v>
      </c>
      <c r="C4" s="48" t="s">
        <v>29</v>
      </c>
      <c r="D4" s="67">
        <f>'5年総合成績'!D4+'4年成績'!D4</f>
        <v>38</v>
      </c>
      <c r="E4" s="67">
        <f>'5年総合成績'!E4+'4年成績'!E4</f>
        <v>77</v>
      </c>
      <c r="F4" s="67">
        <f>'5年総合成績'!F4+'4年成績'!F4</f>
        <v>65</v>
      </c>
      <c r="G4" s="67">
        <f>'5年総合成績'!G4+'4年成績'!G4</f>
        <v>22</v>
      </c>
      <c r="H4" s="67">
        <f>'5年総合成績'!H4+'4年成績'!H4</f>
        <v>14</v>
      </c>
      <c r="I4" s="67">
        <f>'5年総合成績'!I4+'4年成績'!I4</f>
        <v>25</v>
      </c>
      <c r="J4" s="67">
        <f>'5年総合成績'!J4+'4年成績'!J4</f>
        <v>10</v>
      </c>
      <c r="K4" s="67">
        <f>'5年総合成績'!K4+'4年成績'!K4</f>
        <v>12</v>
      </c>
      <c r="L4" s="67">
        <f>'5年総合成績'!L4+'4年成績'!L4</f>
        <v>27</v>
      </c>
      <c r="M4" s="67">
        <f>'5年総合成績'!M4+'4年成績'!M4</f>
        <v>10</v>
      </c>
      <c r="N4" s="67">
        <v>0</v>
      </c>
      <c r="O4" s="85">
        <f>G4/F4</f>
        <v>0.3384615384615385</v>
      </c>
      <c r="P4" s="103">
        <f>'5年総合成績'!P4+'4年成績'!P4</f>
        <v>0</v>
      </c>
      <c r="Q4" s="103">
        <f>'5年総合成績'!Q4+'4年成績'!Q4</f>
        <v>0</v>
      </c>
      <c r="R4" s="103">
        <f>'5年総合成績'!R4+'4年成績'!R4</f>
        <v>2</v>
      </c>
      <c r="S4" s="103">
        <f aca="true" t="shared" si="0" ref="S4:S13">G4+R4+Q4*2+P4*3</f>
        <v>24</v>
      </c>
      <c r="T4" s="85">
        <f>S4/F4</f>
        <v>0.36923076923076925</v>
      </c>
      <c r="U4" s="85">
        <f>(G4+J4)/(F4+J4)</f>
        <v>0.4266666666666667</v>
      </c>
      <c r="V4" s="104">
        <f>T4+U4</f>
        <v>0.795897435897436</v>
      </c>
      <c r="W4" s="16">
        <f>'4年成績'!W4+'5年総合成績'!W4</f>
        <v>45</v>
      </c>
      <c r="X4" s="18">
        <f>'4年成績'!X4+'5年総合成績'!X4</f>
        <v>15</v>
      </c>
      <c r="Y4" s="30">
        <f>X4/W4</f>
        <v>0.3333333333333333</v>
      </c>
    </row>
    <row r="5" spans="2:25" ht="13.5">
      <c r="B5" s="109">
        <v>2</v>
      </c>
      <c r="C5" s="48" t="s">
        <v>30</v>
      </c>
      <c r="D5" s="67">
        <f>'5年総合成績'!D5+'4年成績'!D5</f>
        <v>67</v>
      </c>
      <c r="E5" s="67">
        <f>'5年総合成績'!E5+'4年成績'!E5</f>
        <v>154</v>
      </c>
      <c r="F5" s="67">
        <f>'5年総合成績'!F5+'4年成績'!F5</f>
        <v>121</v>
      </c>
      <c r="G5" s="67">
        <f>'5年総合成績'!G5+'4年成績'!G5</f>
        <v>29</v>
      </c>
      <c r="H5" s="67">
        <f>'5年総合成績'!H5+'4年成績'!H5</f>
        <v>23</v>
      </c>
      <c r="I5" s="67">
        <f>'5年総合成績'!I5+'4年成績'!I5</f>
        <v>38</v>
      </c>
      <c r="J5" s="67">
        <f>'5年総合成績'!J5+'4年成績'!J5</f>
        <v>33</v>
      </c>
      <c r="K5" s="67">
        <f>'5年総合成績'!K5+'4年成績'!K5</f>
        <v>11</v>
      </c>
      <c r="L5" s="67">
        <f>'5年総合成績'!L5+'4年成績'!L5</f>
        <v>36</v>
      </c>
      <c r="M5" s="67">
        <f>'5年総合成績'!M5+'4年成績'!M5</f>
        <v>15</v>
      </c>
      <c r="N5" s="67">
        <f>'5年総合成績'!N5+'4年成績'!N5</f>
        <v>0</v>
      </c>
      <c r="O5" s="85">
        <f aca="true" t="shared" si="1" ref="O5:O27">G5/F5</f>
        <v>0.2396694214876033</v>
      </c>
      <c r="P5" s="103">
        <f>'5年総合成績'!P5+'4年成績'!P5</f>
        <v>0</v>
      </c>
      <c r="Q5" s="103">
        <f>'5年総合成績'!Q5+'4年成績'!Q5</f>
        <v>0</v>
      </c>
      <c r="R5" s="103">
        <f>'5年総合成績'!R5+'4年成績'!R5</f>
        <v>2</v>
      </c>
      <c r="S5" s="103">
        <f t="shared" si="0"/>
        <v>31</v>
      </c>
      <c r="T5" s="85">
        <f aca="true" t="shared" si="2" ref="T5:T27">S5/F5</f>
        <v>0.256198347107438</v>
      </c>
      <c r="U5" s="85">
        <f>(G5+J5)/(F5+J5)</f>
        <v>0.4025974025974026</v>
      </c>
      <c r="V5" s="104">
        <f aca="true" t="shared" si="3" ref="V5:V26">T5+U5</f>
        <v>0.6587957497048407</v>
      </c>
      <c r="W5" s="16">
        <f>'4年成績'!W5+'5年総合成績'!W5</f>
        <v>62</v>
      </c>
      <c r="X5" s="18">
        <f>'4年成績'!X5+'5年総合成績'!X5</f>
        <v>17</v>
      </c>
      <c r="Y5" s="30">
        <f aca="true" t="shared" si="4" ref="Y5:Y30">X5/W5</f>
        <v>0.27419354838709675</v>
      </c>
    </row>
    <row r="6" spans="2:25" ht="13.5">
      <c r="B6" s="110">
        <v>3</v>
      </c>
      <c r="C6" s="91" t="s">
        <v>498</v>
      </c>
      <c r="D6" s="92">
        <f>'4年成績'!D6</f>
        <v>7</v>
      </c>
      <c r="E6" s="92">
        <f>'4年成績'!E6</f>
        <v>14</v>
      </c>
      <c r="F6" s="92">
        <f>'4年成績'!F6</f>
        <v>12</v>
      </c>
      <c r="G6" s="92">
        <f>'4年成績'!G6</f>
        <v>6</v>
      </c>
      <c r="H6" s="92">
        <f>'4年成績'!H6</f>
        <v>5</v>
      </c>
      <c r="I6" s="92">
        <f>'4年成績'!I6</f>
        <v>7</v>
      </c>
      <c r="J6" s="92">
        <f>'4年成績'!J6</f>
        <v>2</v>
      </c>
      <c r="K6" s="92">
        <f>'4年成績'!K6</f>
        <v>1</v>
      </c>
      <c r="L6" s="92">
        <f>'4年成績'!L6</f>
        <v>9</v>
      </c>
      <c r="M6" s="92">
        <f>'4年成績'!M6</f>
        <v>4</v>
      </c>
      <c r="N6" s="92">
        <f>'4年成績'!N6</f>
        <v>0</v>
      </c>
      <c r="O6" s="93">
        <f t="shared" si="1"/>
        <v>0.5</v>
      </c>
      <c r="P6" s="92">
        <f>'4年成績'!P6</f>
        <v>0</v>
      </c>
      <c r="Q6" s="92">
        <f>'4年成績'!Q6</f>
        <v>1</v>
      </c>
      <c r="R6" s="92">
        <f>'4年成績'!R6</f>
        <v>0</v>
      </c>
      <c r="S6" s="92">
        <f t="shared" si="0"/>
        <v>8</v>
      </c>
      <c r="T6" s="93">
        <f t="shared" si="2"/>
        <v>0.6666666666666666</v>
      </c>
      <c r="U6" s="93">
        <f>(G6+J6)/(E6+J6)</f>
        <v>0.5</v>
      </c>
      <c r="V6" s="105">
        <f t="shared" si="3"/>
        <v>1.1666666666666665</v>
      </c>
      <c r="W6" s="158">
        <f>'4年成績'!W6</f>
        <v>6</v>
      </c>
      <c r="X6" s="162">
        <f>'4年成績'!X6</f>
        <v>3</v>
      </c>
      <c r="Y6" s="159">
        <f t="shared" si="4"/>
        <v>0.5</v>
      </c>
    </row>
    <row r="7" spans="2:25" ht="13.5">
      <c r="B7" s="119">
        <v>3</v>
      </c>
      <c r="C7" s="48" t="s">
        <v>45</v>
      </c>
      <c r="D7" s="127">
        <f>'5年総合成績'!D20+'4年成績'!D23</f>
        <v>33</v>
      </c>
      <c r="E7" s="127">
        <f>'5年総合成績'!E20+'4年成績'!E23</f>
        <v>50</v>
      </c>
      <c r="F7" s="127">
        <f>'5年総合成績'!F20+'4年成績'!F23</f>
        <v>44</v>
      </c>
      <c r="G7" s="127">
        <f>'5年総合成績'!G20+'4年成績'!G23</f>
        <v>12</v>
      </c>
      <c r="H7" s="127">
        <f>'5年総合成績'!H20+'4年成績'!H23</f>
        <v>13</v>
      </c>
      <c r="I7" s="127">
        <f>'5年総合成績'!I20+'4年成績'!I23</f>
        <v>12</v>
      </c>
      <c r="J7" s="127">
        <f>'5年総合成績'!J20+'4年成績'!J23</f>
        <v>6</v>
      </c>
      <c r="K7" s="127">
        <f>'5年総合成績'!K20+'4年成績'!K23</f>
        <v>12</v>
      </c>
      <c r="L7" s="127">
        <f>'5年総合成績'!L20+'4年成績'!L23</f>
        <v>9</v>
      </c>
      <c r="M7" s="127">
        <f>'5年総合成績'!M20+'4年成績'!M23</f>
        <v>6</v>
      </c>
      <c r="N7" s="127">
        <f>'5年総合成績'!N20+'4年成績'!N23</f>
        <v>0</v>
      </c>
      <c r="O7" s="128">
        <f t="shared" si="1"/>
        <v>0.2727272727272727</v>
      </c>
      <c r="P7" s="127">
        <f>'5年総合成績'!P20+'4年成績'!P23</f>
        <v>0</v>
      </c>
      <c r="Q7" s="127">
        <f>'5年総合成績'!Q20+'4年成績'!Q23</f>
        <v>1</v>
      </c>
      <c r="R7" s="127">
        <f>'5年総合成績'!R20+'4年成績'!R23</f>
        <v>4</v>
      </c>
      <c r="S7" s="127">
        <f t="shared" si="0"/>
        <v>18</v>
      </c>
      <c r="T7" s="128">
        <f t="shared" si="2"/>
        <v>0.4090909090909091</v>
      </c>
      <c r="U7" s="128">
        <f>(G7+J7)/(E7+J7)</f>
        <v>0.32142857142857145</v>
      </c>
      <c r="V7" s="129">
        <f>T7+U7</f>
        <v>0.7305194805194806</v>
      </c>
      <c r="W7" s="16">
        <f>'5年総合成績'!W20+'4年成績'!W23</f>
        <v>22</v>
      </c>
      <c r="X7" s="18">
        <f>'5年総合成績'!X20+'4年成績'!X23</f>
        <v>8</v>
      </c>
      <c r="Y7" s="30">
        <f t="shared" si="4"/>
        <v>0.36363636363636365</v>
      </c>
    </row>
    <row r="8" spans="2:25" ht="13.5">
      <c r="B8" s="109">
        <v>4</v>
      </c>
      <c r="C8" s="48" t="s">
        <v>31</v>
      </c>
      <c r="D8" s="136">
        <f>'5年総合成績'!D6+'4年成績'!D7</f>
        <v>46</v>
      </c>
      <c r="E8" s="136">
        <f>'5年総合成績'!E6+'4年成績'!E7</f>
        <v>97</v>
      </c>
      <c r="F8" s="136">
        <f>'5年総合成績'!F6+'4年成績'!F7</f>
        <v>73</v>
      </c>
      <c r="G8" s="136">
        <f>'5年総合成績'!G6+'4年成績'!G7</f>
        <v>25</v>
      </c>
      <c r="H8" s="136">
        <f>'5年総合成績'!H6+'4年成績'!H7</f>
        <v>10</v>
      </c>
      <c r="I8" s="136">
        <f>'5年総合成績'!I6+'4年成績'!I7</f>
        <v>33</v>
      </c>
      <c r="J8" s="136">
        <f>'5年総合成績'!J6+'4年成績'!J7</f>
        <v>22</v>
      </c>
      <c r="K8" s="136">
        <f>'5年総合成績'!K6+'4年成績'!K7</f>
        <v>15</v>
      </c>
      <c r="L8" s="136">
        <f>'5年総合成績'!L6+'4年成績'!L7</f>
        <v>43</v>
      </c>
      <c r="M8" s="136">
        <f>'5年総合成績'!M6+'4年成績'!M7</f>
        <v>11</v>
      </c>
      <c r="N8" s="136">
        <f>'5年総合成績'!N6+'4年成績'!N7</f>
        <v>1</v>
      </c>
      <c r="O8" s="85">
        <f t="shared" si="1"/>
        <v>0.3424657534246575</v>
      </c>
      <c r="P8" s="103">
        <f>'5年総合成績'!P6+'4年成績'!P7</f>
        <v>1</v>
      </c>
      <c r="Q8" s="103">
        <f>'5年総合成績'!Q6+'4年成績'!Q7</f>
        <v>0</v>
      </c>
      <c r="R8" s="103">
        <f>'5年総合成績'!R6+'4年成績'!R7</f>
        <v>3</v>
      </c>
      <c r="S8" s="103">
        <f t="shared" si="0"/>
        <v>31</v>
      </c>
      <c r="T8" s="85">
        <f t="shared" si="2"/>
        <v>0.4246575342465753</v>
      </c>
      <c r="U8" s="85">
        <f aca="true" t="shared" si="5" ref="U8:U13">(G8+J8)/(F8+J8)</f>
        <v>0.49473684210526314</v>
      </c>
      <c r="V8" s="104">
        <f t="shared" si="3"/>
        <v>0.9193943763518384</v>
      </c>
      <c r="W8" s="16">
        <f>'5年総合成績'!W6+'4年成績'!W7</f>
        <v>28</v>
      </c>
      <c r="X8" s="18">
        <f>'5年総合成績'!X6+'4年成績'!X7</f>
        <v>9</v>
      </c>
      <c r="Y8" s="30">
        <f t="shared" si="4"/>
        <v>0.32142857142857145</v>
      </c>
    </row>
    <row r="9" spans="2:25" ht="13.5">
      <c r="B9" s="109">
        <v>5</v>
      </c>
      <c r="C9" s="48" t="s">
        <v>503</v>
      </c>
      <c r="D9" s="136">
        <f>'5年総合成績'!D21+'4年成績'!D24</f>
        <v>45</v>
      </c>
      <c r="E9" s="136">
        <f>'5年総合成績'!E21+'4年成績'!E24</f>
        <v>100</v>
      </c>
      <c r="F9" s="136">
        <f>'5年総合成績'!F21+'4年成績'!F24</f>
        <v>77</v>
      </c>
      <c r="G9" s="136">
        <f>'5年総合成績'!G21+'4年成績'!G24</f>
        <v>29</v>
      </c>
      <c r="H9" s="136">
        <f>'5年総合成績'!H21+'4年成績'!H24</f>
        <v>17</v>
      </c>
      <c r="I9" s="136">
        <f>'5年総合成績'!I21+'4年成績'!I24</f>
        <v>35</v>
      </c>
      <c r="J9" s="136">
        <f>'5年総合成績'!J21+'4年成績'!J24</f>
        <v>23</v>
      </c>
      <c r="K9" s="136">
        <f>'5年総合成績'!K21+'4年成績'!K24</f>
        <v>9</v>
      </c>
      <c r="L9" s="136">
        <f>'5年総合成績'!L21+'4年成績'!L24</f>
        <v>47</v>
      </c>
      <c r="M9" s="136">
        <f>'5年総合成績'!M21+'4年成績'!M24</f>
        <v>32</v>
      </c>
      <c r="N9" s="136">
        <f>'5年総合成績'!N21+'4年成績'!N24</f>
        <v>0</v>
      </c>
      <c r="O9" s="85">
        <f t="shared" si="1"/>
        <v>0.37662337662337664</v>
      </c>
      <c r="P9" s="103">
        <f>'5年総合成績'!P21+'4年成績'!P24</f>
        <v>0</v>
      </c>
      <c r="Q9" s="103">
        <f>'5年総合成績'!Q21+'4年成績'!Q24</f>
        <v>0</v>
      </c>
      <c r="R9" s="103">
        <f>'5年総合成績'!R21+'4年成績'!R24</f>
        <v>3</v>
      </c>
      <c r="S9" s="103">
        <f t="shared" si="0"/>
        <v>32</v>
      </c>
      <c r="T9" s="85">
        <f t="shared" si="2"/>
        <v>0.4155844155844156</v>
      </c>
      <c r="U9" s="85">
        <f t="shared" si="5"/>
        <v>0.52</v>
      </c>
      <c r="V9" s="104">
        <f>T9+U9</f>
        <v>0.9355844155844156</v>
      </c>
      <c r="W9" s="16">
        <f>'5年総合成績'!W21+'4年成績'!W24</f>
        <v>40</v>
      </c>
      <c r="X9" s="18">
        <f>'5年総合成績'!X21+'4年成績'!X24</f>
        <v>18</v>
      </c>
      <c r="Y9" s="30">
        <f t="shared" si="4"/>
        <v>0.45</v>
      </c>
    </row>
    <row r="10" spans="2:25" ht="13.5">
      <c r="B10" s="109">
        <v>6</v>
      </c>
      <c r="C10" s="48" t="s">
        <v>32</v>
      </c>
      <c r="D10" s="136">
        <f>'5年総合成績'!D7+'4年成績'!D8</f>
        <v>32</v>
      </c>
      <c r="E10" s="136">
        <f>'5年総合成績'!E7+'4年成績'!E8</f>
        <v>69</v>
      </c>
      <c r="F10" s="136">
        <f>'5年総合成績'!F7+'4年成績'!F8</f>
        <v>58</v>
      </c>
      <c r="G10" s="136">
        <f>'5年総合成績'!G7+'4年成績'!G8</f>
        <v>10</v>
      </c>
      <c r="H10" s="136">
        <f>'5年総合成績'!H7+'4年成績'!H8</f>
        <v>8</v>
      </c>
      <c r="I10" s="136">
        <f>'5年総合成績'!I7+'4年成績'!I8</f>
        <v>14</v>
      </c>
      <c r="J10" s="136">
        <f>'5年総合成績'!J7+'4年成績'!J8</f>
        <v>11</v>
      </c>
      <c r="K10" s="136">
        <f>'5年総合成績'!K7+'4年成績'!K8</f>
        <v>28</v>
      </c>
      <c r="L10" s="136">
        <f>'5年総合成績'!L7+'4年成績'!L8</f>
        <v>21</v>
      </c>
      <c r="M10" s="136">
        <f>'5年総合成績'!M7+'4年成績'!M8</f>
        <v>10</v>
      </c>
      <c r="N10" s="136">
        <f>'5年総合成績'!N7+'4年成績'!N8</f>
        <v>0</v>
      </c>
      <c r="O10" s="85">
        <f t="shared" si="1"/>
        <v>0.1724137931034483</v>
      </c>
      <c r="P10" s="103">
        <f>'5年総合成績'!P7+'4年成績'!P8</f>
        <v>0</v>
      </c>
      <c r="Q10" s="103">
        <f>'5年総合成績'!Q7+'4年成績'!Q8</f>
        <v>1</v>
      </c>
      <c r="R10" s="103">
        <f>'5年総合成績'!R7+'4年成績'!R8</f>
        <v>2</v>
      </c>
      <c r="S10" s="103">
        <f t="shared" si="0"/>
        <v>14</v>
      </c>
      <c r="T10" s="85">
        <f t="shared" si="2"/>
        <v>0.2413793103448276</v>
      </c>
      <c r="U10" s="85">
        <f t="shared" si="5"/>
        <v>0.30434782608695654</v>
      </c>
      <c r="V10" s="104">
        <f t="shared" si="3"/>
        <v>0.5457271364317842</v>
      </c>
      <c r="W10" s="16">
        <f>'5年総合成績'!W7+'4年成績'!W8</f>
        <v>32</v>
      </c>
      <c r="X10" s="18">
        <f>'5年総合成績'!X7+'4年成績'!X8</f>
        <v>5</v>
      </c>
      <c r="Y10" s="30">
        <f t="shared" si="4"/>
        <v>0.15625</v>
      </c>
    </row>
    <row r="11" spans="2:25" ht="13.5">
      <c r="B11" s="109">
        <v>7</v>
      </c>
      <c r="C11" s="48" t="s">
        <v>33</v>
      </c>
      <c r="D11" s="136">
        <f>'5年総合成績'!D8+'4年成績'!D9</f>
        <v>37</v>
      </c>
      <c r="E11" s="136">
        <f>'5年総合成績'!E8+'4年成績'!E9</f>
        <v>79</v>
      </c>
      <c r="F11" s="136">
        <f>'5年総合成績'!F8+'4年成績'!F9</f>
        <v>69</v>
      </c>
      <c r="G11" s="136">
        <f>'5年総合成績'!G8+'4年成績'!G9</f>
        <v>30</v>
      </c>
      <c r="H11" s="136">
        <f>'5年総合成績'!H8+'4年成績'!H9</f>
        <v>34</v>
      </c>
      <c r="I11" s="136">
        <f>'5年総合成績'!I8+'4年成績'!I9</f>
        <v>26</v>
      </c>
      <c r="J11" s="136">
        <f>'5年総合成績'!J8+'4年成績'!J9</f>
        <v>10</v>
      </c>
      <c r="K11" s="136">
        <f>'5年総合成績'!K8+'4年成績'!K9</f>
        <v>13</v>
      </c>
      <c r="L11" s="136">
        <f>'5年総合成績'!L8+'4年成績'!L9</f>
        <v>17</v>
      </c>
      <c r="M11" s="136">
        <f>'5年総合成績'!M8+'4年成績'!M9</f>
        <v>7</v>
      </c>
      <c r="N11" s="136">
        <f>'5年総合成績'!N8+'4年成績'!N9</f>
        <v>0</v>
      </c>
      <c r="O11" s="85">
        <f t="shared" si="1"/>
        <v>0.43478260869565216</v>
      </c>
      <c r="P11" s="103">
        <f>'5年総合成績'!P8+'4年成績'!P9</f>
        <v>3</v>
      </c>
      <c r="Q11" s="103">
        <f>'5年総合成績'!Q8+'4年成績'!Q9</f>
        <v>2</v>
      </c>
      <c r="R11" s="103">
        <f>'5年総合成績'!R8+'4年成績'!R9</f>
        <v>8</v>
      </c>
      <c r="S11" s="103">
        <f t="shared" si="0"/>
        <v>51</v>
      </c>
      <c r="T11" s="85">
        <f t="shared" si="2"/>
        <v>0.7391304347826086</v>
      </c>
      <c r="U11" s="85">
        <f t="shared" si="5"/>
        <v>0.5063291139240507</v>
      </c>
      <c r="V11" s="104">
        <f t="shared" si="3"/>
        <v>1.2454595487066593</v>
      </c>
      <c r="W11" s="16">
        <f>'5年総合成績'!W8+'4年成績'!W9</f>
        <v>46</v>
      </c>
      <c r="X11" s="18">
        <f>'5年総合成績'!X8+'4年成績'!X9</f>
        <v>19</v>
      </c>
      <c r="Y11" s="30">
        <f t="shared" si="4"/>
        <v>0.41304347826086957</v>
      </c>
    </row>
    <row r="12" spans="2:25" ht="13.5">
      <c r="B12" s="110">
        <v>8</v>
      </c>
      <c r="C12" s="91" t="s">
        <v>499</v>
      </c>
      <c r="D12" s="92">
        <f>'4年成績'!D10</f>
        <v>24</v>
      </c>
      <c r="E12" s="92">
        <f>'4年成績'!E10</f>
        <v>45</v>
      </c>
      <c r="F12" s="92">
        <f>'4年成績'!F10</f>
        <v>36</v>
      </c>
      <c r="G12" s="92">
        <f>'4年成績'!G10</f>
        <v>11</v>
      </c>
      <c r="H12" s="92">
        <f>'4年成績'!H10</f>
        <v>18</v>
      </c>
      <c r="I12" s="92">
        <f>'4年成績'!I10</f>
        <v>13</v>
      </c>
      <c r="J12" s="92">
        <f>'4年成績'!J10</f>
        <v>9</v>
      </c>
      <c r="K12" s="92">
        <f>'4年成績'!K10</f>
        <v>8</v>
      </c>
      <c r="L12" s="92">
        <f>'4年成績'!L10</f>
        <v>11</v>
      </c>
      <c r="M12" s="92">
        <f>'4年成績'!M10</f>
        <v>0</v>
      </c>
      <c r="N12" s="92">
        <f>'4年成績'!N10</f>
        <v>0</v>
      </c>
      <c r="O12" s="93">
        <f t="shared" si="1"/>
        <v>0.3055555555555556</v>
      </c>
      <c r="P12" s="92">
        <f>'4年成績'!P10</f>
        <v>1</v>
      </c>
      <c r="Q12" s="92">
        <f>'4年成績'!Q10</f>
        <v>3</v>
      </c>
      <c r="R12" s="92">
        <f>'4年成績'!R10</f>
        <v>2</v>
      </c>
      <c r="S12" s="92">
        <f t="shared" si="0"/>
        <v>22</v>
      </c>
      <c r="T12" s="93">
        <f t="shared" si="2"/>
        <v>0.6111111111111112</v>
      </c>
      <c r="U12" s="93">
        <f t="shared" si="5"/>
        <v>0.4444444444444444</v>
      </c>
      <c r="V12" s="105">
        <f t="shared" si="3"/>
        <v>1.0555555555555556</v>
      </c>
      <c r="W12" s="158">
        <f>'4年成績'!W10</f>
        <v>21</v>
      </c>
      <c r="X12" s="162">
        <f>'4年成績'!X10</f>
        <v>8</v>
      </c>
      <c r="Y12" s="159">
        <f t="shared" si="4"/>
        <v>0.38095238095238093</v>
      </c>
    </row>
    <row r="13" spans="2:25" ht="13.5">
      <c r="B13" s="119">
        <v>8</v>
      </c>
      <c r="C13" s="48" t="s">
        <v>48</v>
      </c>
      <c r="D13" s="136">
        <f>'5年総合成績'!D23+'4年成績'!D26</f>
        <v>61</v>
      </c>
      <c r="E13" s="136">
        <f>'5年総合成績'!E23+'4年成績'!E26</f>
        <v>154</v>
      </c>
      <c r="F13" s="136">
        <f>'5年総合成績'!F23+'4年成績'!F26</f>
        <v>127</v>
      </c>
      <c r="G13" s="136">
        <f>'5年総合成績'!G23+'4年成績'!G26</f>
        <v>45</v>
      </c>
      <c r="H13" s="136">
        <f>'5年総合成績'!H23+'4年成績'!H26</f>
        <v>37</v>
      </c>
      <c r="I13" s="136">
        <f>'5年総合成績'!I23+'4年成績'!I26</f>
        <v>52</v>
      </c>
      <c r="J13" s="136">
        <f>'5年総合成績'!J23+'4年成績'!J26</f>
        <v>26</v>
      </c>
      <c r="K13" s="136">
        <f>'5年総合成績'!K23+'4年成績'!K26</f>
        <v>18</v>
      </c>
      <c r="L13" s="136">
        <f>'5年総合成績'!L23+'4年成績'!L26</f>
        <v>45</v>
      </c>
      <c r="M13" s="136">
        <f>'5年総合成績'!M23+'4年成績'!M26</f>
        <v>27</v>
      </c>
      <c r="N13" s="136">
        <f>'5年総合成績'!N23+'4年成績'!N26</f>
        <v>1</v>
      </c>
      <c r="O13" s="85">
        <f t="shared" si="1"/>
        <v>0.3543307086614173</v>
      </c>
      <c r="P13" s="127">
        <f>'5年総合成績'!P23+'4年成績'!P26</f>
        <v>3</v>
      </c>
      <c r="Q13" s="127">
        <f>'5年総合成績'!Q23+'4年成績'!Q26</f>
        <v>0</v>
      </c>
      <c r="R13" s="127">
        <f>'5年総合成績'!R23+'4年成績'!R26</f>
        <v>9</v>
      </c>
      <c r="S13" s="103">
        <f t="shared" si="0"/>
        <v>63</v>
      </c>
      <c r="T13" s="85">
        <f t="shared" si="2"/>
        <v>0.49606299212598426</v>
      </c>
      <c r="U13" s="85">
        <f t="shared" si="5"/>
        <v>0.46405228758169936</v>
      </c>
      <c r="V13" s="104">
        <f>T13+U13</f>
        <v>0.9601152797076836</v>
      </c>
      <c r="W13" s="16">
        <f>'5年総合成績'!W23+'4年成績'!W26</f>
        <v>62</v>
      </c>
      <c r="X13" s="18">
        <f>'5年総合成績'!X23+'4年成績'!X26</f>
        <v>23</v>
      </c>
      <c r="Y13" s="30">
        <f t="shared" si="4"/>
        <v>0.3709677419354839</v>
      </c>
    </row>
    <row r="14" spans="2:25" ht="13.5">
      <c r="B14" s="110">
        <v>9</v>
      </c>
      <c r="C14" s="91" t="s">
        <v>500</v>
      </c>
      <c r="D14" s="92">
        <f>'4年成績'!D11</f>
        <v>2</v>
      </c>
      <c r="E14" s="92">
        <f>'4年成績'!E11</f>
        <v>3</v>
      </c>
      <c r="F14" s="92">
        <f>'4年成績'!F11</f>
        <v>3</v>
      </c>
      <c r="G14" s="92">
        <f>'4年成績'!G11</f>
        <v>0</v>
      </c>
      <c r="H14" s="92">
        <f>'4年成績'!H11</f>
        <v>0</v>
      </c>
      <c r="I14" s="92">
        <f>'4年成績'!I11</f>
        <v>0</v>
      </c>
      <c r="J14" s="92">
        <f>'4年成績'!J11</f>
        <v>0</v>
      </c>
      <c r="K14" s="92">
        <f>'4年成績'!K11</f>
        <v>2</v>
      </c>
      <c r="L14" s="92">
        <f>'4年成績'!L11</f>
        <v>0</v>
      </c>
      <c r="M14" s="92">
        <f>'4年成績'!M11</f>
        <v>0</v>
      </c>
      <c r="N14" s="92">
        <f>'4年成績'!N11</f>
        <v>0</v>
      </c>
      <c r="O14" s="93">
        <f t="shared" si="1"/>
        <v>0</v>
      </c>
      <c r="P14" s="92">
        <f>'4年成績'!P11</f>
        <v>0</v>
      </c>
      <c r="Q14" s="92">
        <f>'4年成績'!Q11</f>
        <v>0</v>
      </c>
      <c r="R14" s="92">
        <f>'4年成績'!R11</f>
        <v>0</v>
      </c>
      <c r="S14" s="92">
        <f>'4年成績'!S11</f>
        <v>0</v>
      </c>
      <c r="T14" s="93">
        <f t="shared" si="2"/>
        <v>0</v>
      </c>
      <c r="U14" s="93">
        <f>(G14+J14)/(E14+J14)</f>
        <v>0</v>
      </c>
      <c r="V14" s="105">
        <f t="shared" si="3"/>
        <v>0</v>
      </c>
      <c r="W14" s="158">
        <f>'4年成績'!W11</f>
        <v>2</v>
      </c>
      <c r="X14" s="162">
        <f>'4年成績'!X11</f>
        <v>0</v>
      </c>
      <c r="Y14" s="159">
        <f t="shared" si="4"/>
        <v>0</v>
      </c>
    </row>
    <row r="15" spans="2:25" ht="13.5">
      <c r="B15" s="119">
        <v>9</v>
      </c>
      <c r="C15" s="48" t="s">
        <v>43</v>
      </c>
      <c r="D15" s="136">
        <f>'5年総合成績'!D24+'4年成績'!D27</f>
        <v>29</v>
      </c>
      <c r="E15" s="136">
        <f>'5年総合成績'!E24+'4年成績'!E27</f>
        <v>47</v>
      </c>
      <c r="F15" s="136">
        <f>'5年総合成績'!F24+'4年成績'!F27</f>
        <v>38</v>
      </c>
      <c r="G15" s="136">
        <f>'5年総合成績'!G24+'4年成績'!G27</f>
        <v>10</v>
      </c>
      <c r="H15" s="136">
        <f>'5年総合成績'!H24+'4年成績'!H27</f>
        <v>7</v>
      </c>
      <c r="I15" s="136">
        <f>'5年総合成績'!I24+'4年成績'!I27</f>
        <v>11</v>
      </c>
      <c r="J15" s="136">
        <f>'5年総合成績'!J24+'4年成績'!J27</f>
        <v>8</v>
      </c>
      <c r="K15" s="136">
        <f>'5年総合成績'!K24+'4年成績'!K27</f>
        <v>10</v>
      </c>
      <c r="L15" s="136">
        <f>'5年総合成績'!L24+'4年成績'!L27</f>
        <v>8</v>
      </c>
      <c r="M15" s="136">
        <f>'5年総合成績'!M24+'4年成績'!M27</f>
        <v>24</v>
      </c>
      <c r="N15" s="136">
        <f>'5年総合成績'!N24+'4年成績'!N27</f>
        <v>0</v>
      </c>
      <c r="O15" s="85">
        <f t="shared" si="1"/>
        <v>0.2631578947368421</v>
      </c>
      <c r="P15" s="127">
        <f>'5年総合成績'!P24+'4年成績'!P27</f>
        <v>0</v>
      </c>
      <c r="Q15" s="127">
        <f>'5年総合成績'!Q24+'4年成績'!Q27</f>
        <v>0</v>
      </c>
      <c r="R15" s="127">
        <f>'5年総合成績'!R24+'4年成績'!R27</f>
        <v>4</v>
      </c>
      <c r="S15" s="103">
        <f aca="true" t="shared" si="6" ref="S15:S27">G15+R15+Q15*2+P15*3</f>
        <v>14</v>
      </c>
      <c r="T15" s="85">
        <f t="shared" si="2"/>
        <v>0.3684210526315789</v>
      </c>
      <c r="U15" s="85">
        <f>(G15+J15)/(F15+J15)</f>
        <v>0.391304347826087</v>
      </c>
      <c r="V15" s="104">
        <f>T15+U15</f>
        <v>0.7597254004576659</v>
      </c>
      <c r="W15" s="16">
        <f>'5年総合成績'!W24+'4年成績'!W27</f>
        <v>16</v>
      </c>
      <c r="X15" s="18">
        <f>'5年総合成績'!X24+'4年成績'!X27</f>
        <v>3</v>
      </c>
      <c r="Y15" s="30">
        <f t="shared" si="4"/>
        <v>0.1875</v>
      </c>
    </row>
    <row r="16" spans="2:25" ht="13.5">
      <c r="B16" s="109">
        <v>10</v>
      </c>
      <c r="C16" s="48" t="s">
        <v>34</v>
      </c>
      <c r="D16" s="136">
        <f>'5年総合成績'!D9+'4年成績'!D12</f>
        <v>70</v>
      </c>
      <c r="E16" s="136">
        <f>'5年総合成績'!E9+'4年成績'!E12</f>
        <v>190</v>
      </c>
      <c r="F16" s="136">
        <f>'5年総合成績'!F9+'4年成績'!F12</f>
        <v>155</v>
      </c>
      <c r="G16" s="136">
        <f>'5年総合成績'!G9+'4年成績'!G12</f>
        <v>56</v>
      </c>
      <c r="H16" s="136">
        <f>'5年総合成績'!H9+'4年成績'!H12</f>
        <v>53</v>
      </c>
      <c r="I16" s="136">
        <f>'5年総合成績'!I9+'4年成績'!I12</f>
        <v>61</v>
      </c>
      <c r="J16" s="136">
        <f>'5年総合成績'!J9+'4年成績'!J12</f>
        <v>34</v>
      </c>
      <c r="K16" s="136">
        <f>'5年総合成績'!K9+'4年成績'!K12</f>
        <v>6</v>
      </c>
      <c r="L16" s="136">
        <f>'5年総合成績'!L9+'4年成績'!L12</f>
        <v>73</v>
      </c>
      <c r="M16" s="136">
        <f>'5年総合成績'!M9+'4年成績'!M12</f>
        <v>21</v>
      </c>
      <c r="N16" s="136">
        <f>'5年総合成績'!N9+'4年成績'!N12</f>
        <v>1</v>
      </c>
      <c r="O16" s="85">
        <f t="shared" si="1"/>
        <v>0.36129032258064514</v>
      </c>
      <c r="P16" s="103">
        <f>'5年総合成績'!P9+'4年成績'!P12</f>
        <v>1</v>
      </c>
      <c r="Q16" s="103">
        <f>'5年総合成績'!Q9+'4年成績'!Q12</f>
        <v>0</v>
      </c>
      <c r="R16" s="103">
        <f>'5年総合成績'!R9+'4年成績'!R12</f>
        <v>14</v>
      </c>
      <c r="S16" s="103">
        <f t="shared" si="6"/>
        <v>73</v>
      </c>
      <c r="T16" s="85">
        <f t="shared" si="2"/>
        <v>0.47096774193548385</v>
      </c>
      <c r="U16" s="85">
        <f aca="true" t="shared" si="7" ref="U16:U26">(G16+J16)/(F16+J16)</f>
        <v>0.47619047619047616</v>
      </c>
      <c r="V16" s="104">
        <f t="shared" si="3"/>
        <v>0.94715821812596</v>
      </c>
      <c r="W16" s="16">
        <f>'5年総合成績'!W9+'4年成績'!W12</f>
        <v>86</v>
      </c>
      <c r="X16" s="18">
        <f>'5年総合成績'!X9+'4年成績'!X12</f>
        <v>36</v>
      </c>
      <c r="Y16" s="30">
        <f t="shared" si="4"/>
        <v>0.4186046511627907</v>
      </c>
    </row>
    <row r="17" spans="2:25" ht="13.5">
      <c r="B17" s="109">
        <v>11</v>
      </c>
      <c r="C17" s="48" t="s">
        <v>35</v>
      </c>
      <c r="D17" s="136">
        <f>'5年総合成績'!D10+'4年成績'!D13</f>
        <v>30</v>
      </c>
      <c r="E17" s="136">
        <f>'5年総合成績'!E10+'4年成績'!E13</f>
        <v>45</v>
      </c>
      <c r="F17" s="136">
        <f>'5年総合成績'!F10+'4年成績'!F13</f>
        <v>36</v>
      </c>
      <c r="G17" s="136">
        <f>'5年総合成績'!G10+'4年成績'!G13</f>
        <v>5</v>
      </c>
      <c r="H17" s="136">
        <f>'5年総合成績'!H10+'4年成績'!H13</f>
        <v>4</v>
      </c>
      <c r="I17" s="136">
        <f>'5年総合成績'!I10+'4年成績'!I13</f>
        <v>9</v>
      </c>
      <c r="J17" s="136">
        <f>'5年総合成績'!J10+'4年成績'!J13</f>
        <v>9</v>
      </c>
      <c r="K17" s="136">
        <f>'5年総合成績'!K10+'4年成績'!K13</f>
        <v>14</v>
      </c>
      <c r="L17" s="136">
        <f>'5年総合成績'!L10+'4年成績'!L13</f>
        <v>7</v>
      </c>
      <c r="M17" s="136">
        <f>'5年総合成績'!M10+'4年成績'!M13</f>
        <v>4</v>
      </c>
      <c r="N17" s="136">
        <f>'5年総合成績'!N10+'4年成績'!N13</f>
        <v>0</v>
      </c>
      <c r="O17" s="85">
        <f t="shared" si="1"/>
        <v>0.1388888888888889</v>
      </c>
      <c r="P17" s="103">
        <f>'5年総合成績'!P10+'4年成績'!P13</f>
        <v>0</v>
      </c>
      <c r="Q17" s="103">
        <f>'5年総合成績'!Q10+'4年成績'!Q13</f>
        <v>0</v>
      </c>
      <c r="R17" s="103">
        <f>'5年総合成績'!R10+'4年成績'!R13</f>
        <v>1</v>
      </c>
      <c r="S17" s="103">
        <f t="shared" si="6"/>
        <v>6</v>
      </c>
      <c r="T17" s="85">
        <f t="shared" si="2"/>
        <v>0.16666666666666666</v>
      </c>
      <c r="U17" s="85">
        <f t="shared" si="7"/>
        <v>0.3111111111111111</v>
      </c>
      <c r="V17" s="104">
        <f t="shared" si="3"/>
        <v>0.47777777777777775</v>
      </c>
      <c r="W17" s="16">
        <f>'4年成績'!W13+'5年総合成績'!W10</f>
        <v>22</v>
      </c>
      <c r="X17" s="18">
        <f>'4年成績'!X13+'5年総合成績'!X10</f>
        <v>4</v>
      </c>
      <c r="Y17" s="30">
        <f t="shared" si="4"/>
        <v>0.18181818181818182</v>
      </c>
    </row>
    <row r="18" spans="2:25" ht="13.5">
      <c r="B18" s="109">
        <v>12</v>
      </c>
      <c r="C18" s="48" t="s">
        <v>36</v>
      </c>
      <c r="D18" s="136">
        <f>'5年総合成績'!D11+'4年成績'!D14</f>
        <v>67</v>
      </c>
      <c r="E18" s="136">
        <f>'5年総合成績'!E11+'4年成績'!E14</f>
        <v>175</v>
      </c>
      <c r="F18" s="136">
        <f>'5年総合成績'!F11+'4年成績'!F14</f>
        <v>130</v>
      </c>
      <c r="G18" s="136">
        <f>'5年総合成績'!G11+'4年成績'!G14</f>
        <v>30</v>
      </c>
      <c r="H18" s="136">
        <f>'5年総合成績'!H11+'4年成績'!H14</f>
        <v>26</v>
      </c>
      <c r="I18" s="136">
        <f>'5年総合成績'!I11+'4年成績'!I14</f>
        <v>57</v>
      </c>
      <c r="J18" s="136">
        <f>'5年総合成績'!J11+'4年成績'!J14</f>
        <v>41</v>
      </c>
      <c r="K18" s="136">
        <f>'5年総合成績'!K11+'4年成績'!K14</f>
        <v>12</v>
      </c>
      <c r="L18" s="136">
        <f>'5年総合成績'!L11+'4年成績'!L14</f>
        <v>56</v>
      </c>
      <c r="M18" s="136">
        <f>'5年総合成績'!M11+'4年成績'!M14</f>
        <v>12</v>
      </c>
      <c r="N18" s="136">
        <f>'5年総合成績'!N11+'4年成績'!N14</f>
        <v>3</v>
      </c>
      <c r="O18" s="85">
        <f t="shared" si="1"/>
        <v>0.23076923076923078</v>
      </c>
      <c r="P18" s="103">
        <f>'5年総合成績'!P11+'4年成績'!P14</f>
        <v>1</v>
      </c>
      <c r="Q18" s="103">
        <f>'5年総合成績'!Q11+'4年成績'!Q14</f>
        <v>1</v>
      </c>
      <c r="R18" s="103">
        <f>'5年総合成績'!R11+'4年成績'!R14</f>
        <v>5</v>
      </c>
      <c r="S18" s="103">
        <f t="shared" si="6"/>
        <v>40</v>
      </c>
      <c r="T18" s="85">
        <f t="shared" si="2"/>
        <v>0.3076923076923077</v>
      </c>
      <c r="U18" s="85">
        <f t="shared" si="7"/>
        <v>0.4152046783625731</v>
      </c>
      <c r="V18" s="104">
        <f t="shared" si="3"/>
        <v>0.7228969860548808</v>
      </c>
      <c r="W18" s="16">
        <f>'5年総合成績'!W11+'4年成績'!W14</f>
        <v>57</v>
      </c>
      <c r="X18" s="18">
        <f>'5年総合成績'!X11+'4年成績'!X14</f>
        <v>16</v>
      </c>
      <c r="Y18" s="30">
        <f t="shared" si="4"/>
        <v>0.2807017543859649</v>
      </c>
    </row>
    <row r="19" spans="2:25" ht="13.5">
      <c r="B19" s="109">
        <v>13</v>
      </c>
      <c r="C19" s="48" t="s">
        <v>37</v>
      </c>
      <c r="D19" s="136">
        <f>'5年総合成績'!D12+'4年成績'!D15</f>
        <v>67</v>
      </c>
      <c r="E19" s="136">
        <f>'5年総合成績'!E12+'4年成績'!E15</f>
        <v>185</v>
      </c>
      <c r="F19" s="136">
        <f>'5年総合成績'!F12+'4年成績'!F15</f>
        <v>161</v>
      </c>
      <c r="G19" s="136">
        <f>'5年総合成績'!G12+'4年成績'!G15</f>
        <v>45</v>
      </c>
      <c r="H19" s="136">
        <f>'5年総合成績'!H12+'4年成績'!H15</f>
        <v>38</v>
      </c>
      <c r="I19" s="136">
        <f>'5年総合成績'!I12+'4年成績'!I15</f>
        <v>63</v>
      </c>
      <c r="J19" s="136">
        <f>'5年総合成績'!J12+'4年成績'!J15</f>
        <v>24</v>
      </c>
      <c r="K19" s="136">
        <f>'5年総合成績'!K12+'4年成績'!K15</f>
        <v>10</v>
      </c>
      <c r="L19" s="136">
        <f>'5年総合成績'!L12+'4年成績'!L15</f>
        <v>55</v>
      </c>
      <c r="M19" s="136">
        <f>'5年総合成績'!M12+'4年成績'!M15</f>
        <v>6</v>
      </c>
      <c r="N19" s="136">
        <f>'5年総合成績'!N12+'4年成績'!N15</f>
        <v>0</v>
      </c>
      <c r="O19" s="85">
        <f t="shared" si="1"/>
        <v>0.2795031055900621</v>
      </c>
      <c r="P19" s="103">
        <f>'5年総合成績'!P12+'4年成績'!P15</f>
        <v>0</v>
      </c>
      <c r="Q19" s="103">
        <f>'5年総合成績'!Q12+'4年成績'!Q15</f>
        <v>1</v>
      </c>
      <c r="R19" s="103">
        <f>'5年総合成績'!R12+'4年成績'!R15</f>
        <v>4</v>
      </c>
      <c r="S19" s="103">
        <f t="shared" si="6"/>
        <v>51</v>
      </c>
      <c r="T19" s="85">
        <f t="shared" si="2"/>
        <v>0.3167701863354037</v>
      </c>
      <c r="U19" s="85">
        <f t="shared" si="7"/>
        <v>0.372972972972973</v>
      </c>
      <c r="V19" s="104">
        <f t="shared" si="3"/>
        <v>0.6897431593083767</v>
      </c>
      <c r="W19" s="16">
        <f>'5年総合成績'!W12+'4年成績'!W15</f>
        <v>87</v>
      </c>
      <c r="X19" s="18">
        <f>'5年総合成績'!X12+'4年成績'!X15</f>
        <v>25</v>
      </c>
      <c r="Y19" s="30">
        <f t="shared" si="4"/>
        <v>0.28735632183908044</v>
      </c>
    </row>
    <row r="20" spans="2:25" ht="13.5">
      <c r="B20" s="109">
        <v>14</v>
      </c>
      <c r="C20" s="48" t="s">
        <v>38</v>
      </c>
      <c r="D20" s="136">
        <f>'5年総合成績'!D13+'4年成績'!D16</f>
        <v>52</v>
      </c>
      <c r="E20" s="136">
        <f>'5年総合成績'!E13+'4年成績'!E16</f>
        <v>94</v>
      </c>
      <c r="F20" s="136">
        <f>'5年総合成績'!F13+'4年成績'!F16</f>
        <v>84</v>
      </c>
      <c r="G20" s="136">
        <f>'5年総合成績'!G13+'4年成績'!G16</f>
        <v>24</v>
      </c>
      <c r="H20" s="136">
        <f>'5年総合成績'!H13+'4年成績'!H16</f>
        <v>14</v>
      </c>
      <c r="I20" s="136">
        <f>'5年総合成績'!I13+'4年成績'!I16</f>
        <v>26</v>
      </c>
      <c r="J20" s="136">
        <f>'5年総合成績'!J13+'4年成績'!J16</f>
        <v>10</v>
      </c>
      <c r="K20" s="136">
        <f>'5年総合成績'!K13+'4年成績'!K16</f>
        <v>12</v>
      </c>
      <c r="L20" s="136">
        <f>'5年総合成績'!L13+'4年成績'!L16</f>
        <v>20</v>
      </c>
      <c r="M20" s="136">
        <f>'5年総合成績'!M13+'4年成績'!M16</f>
        <v>34</v>
      </c>
      <c r="N20" s="136">
        <f>'5年総合成績'!N13+'4年成績'!N16</f>
        <v>0</v>
      </c>
      <c r="O20" s="85">
        <f t="shared" si="1"/>
        <v>0.2857142857142857</v>
      </c>
      <c r="P20" s="103">
        <v>0</v>
      </c>
      <c r="Q20" s="103">
        <v>0</v>
      </c>
      <c r="R20" s="103">
        <v>3</v>
      </c>
      <c r="S20" s="103">
        <f t="shared" si="6"/>
        <v>27</v>
      </c>
      <c r="T20" s="85">
        <f t="shared" si="2"/>
        <v>0.32142857142857145</v>
      </c>
      <c r="U20" s="85">
        <f t="shared" si="7"/>
        <v>0.3617021276595745</v>
      </c>
      <c r="V20" s="104">
        <f t="shared" si="3"/>
        <v>0.6831306990881459</v>
      </c>
      <c r="W20" s="16">
        <f>'5年総合成績'!W13+'4年成績'!W16</f>
        <v>54</v>
      </c>
      <c r="X20" s="18">
        <f>'5年総合成績'!X13+'4年成績'!X16</f>
        <v>13</v>
      </c>
      <c r="Y20" s="30">
        <f t="shared" si="4"/>
        <v>0.24074074074074073</v>
      </c>
    </row>
    <row r="21" spans="2:25" ht="13.5">
      <c r="B21" s="109">
        <v>15</v>
      </c>
      <c r="C21" s="48" t="s">
        <v>39</v>
      </c>
      <c r="D21" s="136">
        <f>'5年総合成績'!D14+'4年成績'!D17</f>
        <v>69</v>
      </c>
      <c r="E21" s="136">
        <f>'5年総合成績'!E14+'4年成績'!E17</f>
        <v>192</v>
      </c>
      <c r="F21" s="136">
        <f>'5年総合成績'!F14+'4年成績'!F17</f>
        <v>171</v>
      </c>
      <c r="G21" s="136">
        <f>'5年総合成績'!G14+'4年成績'!G17</f>
        <v>55</v>
      </c>
      <c r="H21" s="136">
        <f>'5年総合成績'!H14+'4年成績'!H17</f>
        <v>42</v>
      </c>
      <c r="I21" s="136">
        <f>'5年総合成績'!I14+'4年成績'!I17</f>
        <v>61</v>
      </c>
      <c r="J21" s="136">
        <f>'5年総合成績'!J14+'4年成績'!J17</f>
        <v>20</v>
      </c>
      <c r="K21" s="136">
        <f>'5年総合成績'!K14+'4年成績'!K17</f>
        <v>17</v>
      </c>
      <c r="L21" s="136">
        <f>'5年総合成績'!L14+'4年成績'!L17</f>
        <v>76</v>
      </c>
      <c r="M21" s="136">
        <f>'5年総合成績'!M14+'4年成績'!M17</f>
        <v>3</v>
      </c>
      <c r="N21" s="136">
        <f>'5年総合成績'!N14+'4年成績'!N17</f>
        <v>0</v>
      </c>
      <c r="O21" s="85">
        <f t="shared" si="1"/>
        <v>0.3216374269005848</v>
      </c>
      <c r="P21" s="103">
        <f>'5年総合成績'!P14+'4年成績'!P17</f>
        <v>1</v>
      </c>
      <c r="Q21" s="103">
        <f>'5年総合成績'!Q14+'4年成績'!Q17</f>
        <v>4</v>
      </c>
      <c r="R21" s="103">
        <f>'5年総合成績'!R14+'4年成績'!R17</f>
        <v>11</v>
      </c>
      <c r="S21" s="103">
        <f t="shared" si="6"/>
        <v>77</v>
      </c>
      <c r="T21" s="85">
        <f t="shared" si="2"/>
        <v>0.4502923976608187</v>
      </c>
      <c r="U21" s="85">
        <f t="shared" si="7"/>
        <v>0.39267015706806285</v>
      </c>
      <c r="V21" s="104">
        <f t="shared" si="3"/>
        <v>0.8429625547288815</v>
      </c>
      <c r="W21" s="16">
        <f>'5年総合成績'!W14+'4年成績'!W17</f>
        <v>76</v>
      </c>
      <c r="X21" s="18">
        <f>'5年総合成績'!X14+'4年成績'!X17</f>
        <v>23</v>
      </c>
      <c r="Y21" s="30">
        <f t="shared" si="4"/>
        <v>0.3026315789473684</v>
      </c>
    </row>
    <row r="22" spans="2:25" ht="13.5">
      <c r="B22" s="109">
        <v>16</v>
      </c>
      <c r="C22" s="48" t="s">
        <v>40</v>
      </c>
      <c r="D22" s="136">
        <f>'5年総合成績'!D15+'4年成績'!D18</f>
        <v>70</v>
      </c>
      <c r="E22" s="136">
        <f>'5年総合成績'!E15+'4年成績'!E18</f>
        <v>189</v>
      </c>
      <c r="F22" s="136">
        <f>'5年総合成績'!F15+'4年成績'!F18</f>
        <v>159</v>
      </c>
      <c r="G22" s="136">
        <f>'5年総合成績'!G15+'4年成績'!G18</f>
        <v>72</v>
      </c>
      <c r="H22" s="136">
        <f>'5年総合成績'!H15+'4年成績'!H18</f>
        <v>71</v>
      </c>
      <c r="I22" s="136">
        <f>'5年総合成績'!I15+'4年成績'!I18</f>
        <v>70</v>
      </c>
      <c r="J22" s="136">
        <f>'5年総合成績'!J15+'4年成績'!J18</f>
        <v>25</v>
      </c>
      <c r="K22" s="136">
        <f>'5年総合成績'!K15+'4年成績'!K18</f>
        <v>13</v>
      </c>
      <c r="L22" s="136">
        <f>'5年総合成績'!L15+'4年成績'!L18</f>
        <v>60</v>
      </c>
      <c r="M22" s="136">
        <f>'5年総合成績'!M15+'4年成績'!M18</f>
        <v>24</v>
      </c>
      <c r="N22" s="136">
        <f>'5年総合成績'!N15+'4年成績'!N18</f>
        <v>1</v>
      </c>
      <c r="O22" s="85">
        <f t="shared" si="1"/>
        <v>0.4528301886792453</v>
      </c>
      <c r="P22" s="103">
        <f>'5年総合成績'!P15+'4年成績'!P18</f>
        <v>12</v>
      </c>
      <c r="Q22" s="103">
        <f>'5年総合成績'!Q15+'4年成績'!Q18</f>
        <v>8</v>
      </c>
      <c r="R22" s="103">
        <f>'5年総合成績'!R15+'4年成績'!R18</f>
        <v>17</v>
      </c>
      <c r="S22" s="103">
        <f t="shared" si="6"/>
        <v>141</v>
      </c>
      <c r="T22" s="85">
        <f t="shared" si="2"/>
        <v>0.8867924528301887</v>
      </c>
      <c r="U22" s="85">
        <f t="shared" si="7"/>
        <v>0.5271739130434783</v>
      </c>
      <c r="V22" s="104">
        <f t="shared" si="3"/>
        <v>1.413966365873667</v>
      </c>
      <c r="W22" s="16">
        <f>'5年総合成績'!W15+'4年成績'!W18</f>
        <v>90</v>
      </c>
      <c r="X22" s="18">
        <f>'5年総合成績'!X15+'4年成績'!X18</f>
        <v>46</v>
      </c>
      <c r="Y22" s="30">
        <f t="shared" si="4"/>
        <v>0.5111111111111111</v>
      </c>
    </row>
    <row r="23" spans="2:25" ht="13.5">
      <c r="B23" s="109">
        <v>17</v>
      </c>
      <c r="C23" s="48" t="s">
        <v>41</v>
      </c>
      <c r="D23" s="136">
        <f>'5年総合成績'!D16+'4年成績'!D19</f>
        <v>65</v>
      </c>
      <c r="E23" s="136">
        <f>'5年総合成績'!E16+'4年成績'!E19</f>
        <v>145</v>
      </c>
      <c r="F23" s="136">
        <f>'5年総合成績'!F16+'4年成績'!F19</f>
        <v>118</v>
      </c>
      <c r="G23" s="136">
        <f>'5年総合成績'!G16+'4年成績'!G19</f>
        <v>37</v>
      </c>
      <c r="H23" s="136">
        <f>'5年総合成績'!H16+'4年成績'!H19</f>
        <v>25</v>
      </c>
      <c r="I23" s="136">
        <f>'5年総合成績'!I16+'4年成績'!I19</f>
        <v>42</v>
      </c>
      <c r="J23" s="136">
        <f>'5年総合成績'!J16+'4年成績'!J19</f>
        <v>27</v>
      </c>
      <c r="K23" s="136">
        <f>'5年総合成績'!K16+'4年成績'!K19</f>
        <v>11</v>
      </c>
      <c r="L23" s="136">
        <f>'5年総合成績'!L16+'4年成績'!L19</f>
        <v>31</v>
      </c>
      <c r="M23" s="136">
        <f>'5年総合成績'!M16+'4年成績'!M19</f>
        <v>7</v>
      </c>
      <c r="N23" s="136">
        <f>'5年総合成績'!N16+'4年成績'!N19</f>
        <v>0</v>
      </c>
      <c r="O23" s="85">
        <f t="shared" si="1"/>
        <v>0.3135593220338983</v>
      </c>
      <c r="P23" s="103">
        <f>'5年総合成績'!P16+'4年成績'!P19</f>
        <v>0</v>
      </c>
      <c r="Q23" s="103">
        <f>'5年総合成績'!Q16+'4年成績'!Q19</f>
        <v>2</v>
      </c>
      <c r="R23" s="103">
        <f>'5年総合成績'!R16+'4年成績'!R19</f>
        <v>7</v>
      </c>
      <c r="S23" s="103">
        <f t="shared" si="6"/>
        <v>48</v>
      </c>
      <c r="T23" s="85">
        <f t="shared" si="2"/>
        <v>0.4067796610169492</v>
      </c>
      <c r="U23" s="85">
        <f t="shared" si="7"/>
        <v>0.4413793103448276</v>
      </c>
      <c r="V23" s="104">
        <f t="shared" si="3"/>
        <v>0.8481589713617768</v>
      </c>
      <c r="W23" s="16">
        <f>'5年総合成績'!W16+'4年成績'!W19</f>
        <v>66</v>
      </c>
      <c r="X23" s="18">
        <f>'5年総合成績'!X16+'4年成績'!X19</f>
        <v>23</v>
      </c>
      <c r="Y23" s="30">
        <f t="shared" si="4"/>
        <v>0.3484848484848485</v>
      </c>
    </row>
    <row r="24" spans="2:25" ht="13.5">
      <c r="B24" s="110">
        <v>18</v>
      </c>
      <c r="C24" s="91" t="s">
        <v>501</v>
      </c>
      <c r="D24" s="92">
        <f>'5年総合成績'!D17+'4年成績'!D20</f>
        <v>22</v>
      </c>
      <c r="E24" s="92">
        <f>'5年総合成績'!E17+'4年成績'!E20</f>
        <v>29</v>
      </c>
      <c r="F24" s="92">
        <f>'5年総合成績'!F17+'4年成績'!F20</f>
        <v>23</v>
      </c>
      <c r="G24" s="92">
        <f>'5年総合成績'!G17+'4年成績'!G20</f>
        <v>12</v>
      </c>
      <c r="H24" s="92">
        <f>'5年総合成績'!H17+'4年成績'!H20</f>
        <v>9</v>
      </c>
      <c r="I24" s="92">
        <f>'5年総合成績'!I17+'4年成績'!I20</f>
        <v>13</v>
      </c>
      <c r="J24" s="92">
        <f>'5年総合成績'!J17+'4年成績'!J20</f>
        <v>6</v>
      </c>
      <c r="K24" s="92">
        <f>'5年総合成績'!K17+'4年成績'!K20</f>
        <v>4</v>
      </c>
      <c r="L24" s="92">
        <f>'5年総合成績'!L17+'4年成績'!L20</f>
        <v>10</v>
      </c>
      <c r="M24" s="92">
        <f>'5年総合成績'!M17+'4年成績'!M20</f>
        <v>7</v>
      </c>
      <c r="N24" s="92">
        <f>'5年総合成績'!N17+'4年成績'!N20</f>
        <v>0</v>
      </c>
      <c r="O24" s="93">
        <f t="shared" si="1"/>
        <v>0.5217391304347826</v>
      </c>
      <c r="P24" s="92">
        <f>'5年総合成績'!P17+'4年成績'!P20</f>
        <v>1</v>
      </c>
      <c r="Q24" s="92">
        <f>'5年総合成績'!Q17+'4年成績'!Q20</f>
        <v>0</v>
      </c>
      <c r="R24" s="92">
        <f>'5年総合成績'!R17+'4年成績'!R20</f>
        <v>5</v>
      </c>
      <c r="S24" s="92">
        <f t="shared" si="6"/>
        <v>20</v>
      </c>
      <c r="T24" s="93">
        <f t="shared" si="2"/>
        <v>0.8695652173913043</v>
      </c>
      <c r="U24" s="160">
        <f t="shared" si="7"/>
        <v>0.6206896551724138</v>
      </c>
      <c r="V24" s="161">
        <f t="shared" si="3"/>
        <v>1.4902548725637181</v>
      </c>
      <c r="W24" s="158">
        <f>'5年総合成績'!W17+'4年成績'!W20</f>
        <v>15</v>
      </c>
      <c r="X24" s="162">
        <f>'5年総合成績'!X17+'4年成績'!X20</f>
        <v>8</v>
      </c>
      <c r="Y24" s="159">
        <f t="shared" si="4"/>
        <v>0.5333333333333333</v>
      </c>
    </row>
    <row r="25" spans="2:25" ht="13.5">
      <c r="B25" s="109">
        <v>19</v>
      </c>
      <c r="C25" s="48" t="s">
        <v>42</v>
      </c>
      <c r="D25" s="136">
        <f>'5年総合成績'!D18+'4年成績'!D21</f>
        <v>67</v>
      </c>
      <c r="E25" s="136">
        <f>'5年総合成績'!E18+'4年成績'!E21</f>
        <v>155</v>
      </c>
      <c r="F25" s="136">
        <f>'5年総合成績'!F18+'4年成績'!F21</f>
        <v>132</v>
      </c>
      <c r="G25" s="136">
        <f>'5年総合成績'!G18+'4年成績'!G21</f>
        <v>41</v>
      </c>
      <c r="H25" s="136">
        <f>'5年総合成績'!H18+'4年成績'!H21</f>
        <v>32</v>
      </c>
      <c r="I25" s="136">
        <f>'5年総合成績'!I18+'4年成績'!I21</f>
        <v>46</v>
      </c>
      <c r="J25" s="136">
        <f>'5年総合成績'!J18+'4年成績'!J21</f>
        <v>23</v>
      </c>
      <c r="K25" s="136">
        <f>'5年総合成績'!K18+'4年成績'!K21</f>
        <v>28</v>
      </c>
      <c r="L25" s="136">
        <f>'5年総合成績'!L18+'4年成績'!L21</f>
        <v>36</v>
      </c>
      <c r="M25" s="136">
        <f>'5年総合成績'!M18+'4年成績'!M21</f>
        <v>18</v>
      </c>
      <c r="N25" s="136">
        <f>'5年総合成績'!N18+'4年成績'!N21</f>
        <v>0</v>
      </c>
      <c r="O25" s="85">
        <f t="shared" si="1"/>
        <v>0.3106060606060606</v>
      </c>
      <c r="P25" s="103">
        <f>'5年総合成績'!P18+'4年成績'!P21</f>
        <v>8</v>
      </c>
      <c r="Q25" s="103">
        <f>'5年総合成績'!Q18+'4年成績'!Q21</f>
        <v>1</v>
      </c>
      <c r="R25" s="103">
        <f>'5年総合成績'!R18+'4年成績'!R21</f>
        <v>10</v>
      </c>
      <c r="S25" s="103">
        <f t="shared" si="6"/>
        <v>77</v>
      </c>
      <c r="T25" s="85">
        <f t="shared" si="2"/>
        <v>0.5833333333333334</v>
      </c>
      <c r="U25" s="85">
        <f t="shared" si="7"/>
        <v>0.4129032258064516</v>
      </c>
      <c r="V25" s="104">
        <f t="shared" si="3"/>
        <v>0.996236559139785</v>
      </c>
      <c r="W25" s="16">
        <f>'5年総合成績'!W18+'4年成績'!W21</f>
        <v>70</v>
      </c>
      <c r="X25" s="18">
        <f>'5年総合成績'!X18+'4年成績'!X21</f>
        <v>20</v>
      </c>
      <c r="Y25" s="30">
        <f t="shared" si="4"/>
        <v>0.2857142857142857</v>
      </c>
    </row>
    <row r="26" spans="2:25" ht="13.5">
      <c r="B26" s="109">
        <v>20</v>
      </c>
      <c r="C26" s="48" t="s">
        <v>44</v>
      </c>
      <c r="D26" s="136">
        <f>'5年総合成績'!D19+'4年成績'!D22</f>
        <v>34</v>
      </c>
      <c r="E26" s="136">
        <f>'5年総合成績'!E19+'4年成績'!E22</f>
        <v>66</v>
      </c>
      <c r="F26" s="136">
        <f>'5年総合成績'!F19+'4年成績'!F22</f>
        <v>47</v>
      </c>
      <c r="G26" s="136">
        <f>'5年総合成績'!G19+'4年成績'!G22</f>
        <v>10</v>
      </c>
      <c r="H26" s="136">
        <f>'5年総合成績'!H19+'4年成績'!H22</f>
        <v>13</v>
      </c>
      <c r="I26" s="136">
        <f>'5年総合成績'!I19+'4年成績'!I22</f>
        <v>13</v>
      </c>
      <c r="J26" s="136">
        <f>'5年総合成績'!J19+'4年成績'!J22</f>
        <v>19</v>
      </c>
      <c r="K26" s="136">
        <f>'5年総合成績'!K19+'4年成績'!K22</f>
        <v>23</v>
      </c>
      <c r="L26" s="136">
        <f>'5年総合成績'!L19+'4年成績'!L22</f>
        <v>19</v>
      </c>
      <c r="M26" s="136">
        <f>'5年総合成績'!M19+'4年成績'!M22</f>
        <v>12</v>
      </c>
      <c r="N26" s="136">
        <f>'5年総合成績'!N19+'4年成績'!N22</f>
        <v>0</v>
      </c>
      <c r="O26" s="85">
        <f t="shared" si="1"/>
        <v>0.2127659574468085</v>
      </c>
      <c r="P26" s="103">
        <f>'5年総合成績'!P19+'4年成績'!P22</f>
        <v>0</v>
      </c>
      <c r="Q26" s="103">
        <f>'5年総合成績'!Q19+'4年成績'!Q22</f>
        <v>1</v>
      </c>
      <c r="R26" s="103">
        <f>'5年総合成績'!R19+'4年成績'!R22</f>
        <v>4</v>
      </c>
      <c r="S26" s="103">
        <f t="shared" si="6"/>
        <v>16</v>
      </c>
      <c r="T26" s="85">
        <f t="shared" si="2"/>
        <v>0.3404255319148936</v>
      </c>
      <c r="U26" s="85">
        <f t="shared" si="7"/>
        <v>0.4393939393939394</v>
      </c>
      <c r="V26" s="104">
        <f t="shared" si="3"/>
        <v>0.779819471308833</v>
      </c>
      <c r="W26" s="16">
        <f>'5年総合成績'!W19+'4年成績'!W22</f>
        <v>32</v>
      </c>
      <c r="X26" s="18">
        <f>'5年総合成績'!X19+'4年成績'!X22</f>
        <v>8</v>
      </c>
      <c r="Y26" s="30">
        <f t="shared" si="4"/>
        <v>0.25</v>
      </c>
    </row>
    <row r="27" spans="2:25" ht="13.5">
      <c r="B27" s="110">
        <v>23</v>
      </c>
      <c r="C27" s="91" t="s">
        <v>47</v>
      </c>
      <c r="D27" s="92">
        <f>'5年総合成績'!D22+'4年成績'!D25</f>
        <v>12</v>
      </c>
      <c r="E27" s="92">
        <f>'5年総合成績'!E22+'4年成績'!E25</f>
        <v>14</v>
      </c>
      <c r="F27" s="92">
        <f>'5年総合成績'!F22+'4年成績'!F25</f>
        <v>11</v>
      </c>
      <c r="G27" s="92">
        <f>'5年総合成績'!G22+'4年成績'!G25</f>
        <v>1</v>
      </c>
      <c r="H27" s="92">
        <f>'5年総合成績'!H22+'4年成績'!H25</f>
        <v>2</v>
      </c>
      <c r="I27" s="92">
        <f>'5年総合成績'!I22+'4年成績'!I25</f>
        <v>3</v>
      </c>
      <c r="J27" s="92">
        <f>'5年総合成績'!J22+'4年成績'!J25</f>
        <v>3</v>
      </c>
      <c r="K27" s="92">
        <f>'5年総合成績'!K22+'4年成績'!K25</f>
        <v>5</v>
      </c>
      <c r="L27" s="92">
        <f>'5年総合成績'!L22+'4年成績'!L25</f>
        <v>3</v>
      </c>
      <c r="M27" s="92">
        <f>'5年総合成績'!M22+'4年成績'!M25</f>
        <v>3</v>
      </c>
      <c r="N27" s="92">
        <f>'5年総合成績'!N22+'4年成績'!N25</f>
        <v>0</v>
      </c>
      <c r="O27" s="93">
        <f t="shared" si="1"/>
        <v>0.09090909090909091</v>
      </c>
      <c r="P27" s="92">
        <f>'5年総合成績'!P22+'4年成績'!P25</f>
        <v>0</v>
      </c>
      <c r="Q27" s="92">
        <f>'5年総合成績'!Q22+'4年成績'!Q25</f>
        <v>0</v>
      </c>
      <c r="R27" s="92">
        <f>'5年総合成績'!R22+'4年成績'!R25</f>
        <v>0</v>
      </c>
      <c r="S27" s="92">
        <f t="shared" si="6"/>
        <v>1</v>
      </c>
      <c r="T27" s="93">
        <f t="shared" si="2"/>
        <v>0.09090909090909091</v>
      </c>
      <c r="U27" s="160">
        <f>(G27+J27)/(F27+J27)</f>
        <v>0.2857142857142857</v>
      </c>
      <c r="V27" s="161">
        <f>T27+U27</f>
        <v>0.37662337662337664</v>
      </c>
      <c r="W27" s="158">
        <f>'4年成績'!W25+'5年総合成績'!W22</f>
        <v>7</v>
      </c>
      <c r="X27" s="162">
        <f>'4年成績'!X25+'5年総合成績'!X22</f>
        <v>1</v>
      </c>
      <c r="Y27" s="159">
        <f t="shared" si="4"/>
        <v>0.14285714285714285</v>
      </c>
    </row>
    <row r="28" spans="2:25" ht="13.5">
      <c r="B28" s="109"/>
      <c r="C28" s="48"/>
      <c r="D28" s="136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85"/>
      <c r="P28" s="103"/>
      <c r="Q28" s="103"/>
      <c r="R28" s="103"/>
      <c r="S28" s="103"/>
      <c r="T28" s="85"/>
      <c r="U28" s="85"/>
      <c r="V28" s="104"/>
      <c r="W28" s="16"/>
      <c r="X28" s="18"/>
      <c r="Y28" s="157"/>
    </row>
    <row r="29" spans="2:25" ht="13.5">
      <c r="B29" s="109"/>
      <c r="C29" s="48" t="s">
        <v>349</v>
      </c>
      <c r="D29" s="136">
        <f>'5年総合成績'!D26</f>
        <v>3</v>
      </c>
      <c r="E29" s="67">
        <f>'5年総合成績'!E26</f>
        <v>3</v>
      </c>
      <c r="F29" s="67">
        <f>'5年総合成績'!F26</f>
        <v>1</v>
      </c>
      <c r="G29" s="67">
        <f>'5年総合成績'!G26</f>
        <v>0</v>
      </c>
      <c r="H29" s="67">
        <f>'5年総合成績'!H26</f>
        <v>0</v>
      </c>
      <c r="I29" s="67">
        <f>'5年総合成績'!I26</f>
        <v>0</v>
      </c>
      <c r="J29" s="67">
        <f>'5年総合成績'!J26</f>
        <v>2</v>
      </c>
      <c r="K29" s="67">
        <f>'5年総合成績'!K26</f>
        <v>0</v>
      </c>
      <c r="L29" s="67">
        <f>'5年総合成績'!L26</f>
        <v>1</v>
      </c>
      <c r="M29" s="67">
        <f>'5年総合成績'!M26</f>
        <v>1</v>
      </c>
      <c r="N29" s="67">
        <f>'5年総合成績'!N26</f>
        <v>0</v>
      </c>
      <c r="O29" s="101">
        <f>G29/F29</f>
        <v>0</v>
      </c>
      <c r="P29" s="67">
        <v>0</v>
      </c>
      <c r="Q29" s="67">
        <v>0</v>
      </c>
      <c r="R29" s="67">
        <v>0</v>
      </c>
      <c r="S29" s="103">
        <f>G29+R29+Q29*2+P29*3</f>
        <v>0</v>
      </c>
      <c r="T29" s="85">
        <f>S29/F29</f>
        <v>0</v>
      </c>
      <c r="U29" s="85">
        <f>(G29+J29)/(F29+J29)</f>
        <v>0.6666666666666666</v>
      </c>
      <c r="V29" s="104">
        <f>T29+U29</f>
        <v>0.6666666666666666</v>
      </c>
      <c r="W29" s="16">
        <f>'5年総合成績'!W26</f>
        <v>1</v>
      </c>
      <c r="X29" s="18">
        <f>'5年総合成績'!X26</f>
        <v>0</v>
      </c>
      <c r="Y29" s="30">
        <f t="shared" si="4"/>
        <v>0</v>
      </c>
    </row>
    <row r="30" spans="2:25" ht="14.25" thickBot="1">
      <c r="B30" s="121"/>
      <c r="C30" s="122" t="s">
        <v>350</v>
      </c>
      <c r="D30" s="137">
        <f>'5年総合成績'!D27</f>
        <v>3</v>
      </c>
      <c r="E30" s="68">
        <f>'5年総合成績'!E27</f>
        <v>3</v>
      </c>
      <c r="F30" s="68">
        <f>'5年総合成績'!F27</f>
        <v>2</v>
      </c>
      <c r="G30" s="68">
        <f>'5年総合成績'!G27</f>
        <v>0</v>
      </c>
      <c r="H30" s="68">
        <f>'5年総合成績'!H27</f>
        <v>1</v>
      </c>
      <c r="I30" s="68">
        <f>'5年総合成績'!I27</f>
        <v>1</v>
      </c>
      <c r="J30" s="68">
        <f>'5年総合成績'!J27</f>
        <v>1</v>
      </c>
      <c r="K30" s="68">
        <f>'5年総合成績'!K27</f>
        <v>0</v>
      </c>
      <c r="L30" s="68">
        <f>'5年総合成績'!L27</f>
        <v>1</v>
      </c>
      <c r="M30" s="68">
        <f>'5年総合成績'!M27</f>
        <v>0</v>
      </c>
      <c r="N30" s="68">
        <f>'5年総合成績'!N27</f>
        <v>0</v>
      </c>
      <c r="O30" s="123">
        <f>G30/F30</f>
        <v>0</v>
      </c>
      <c r="P30" s="68">
        <v>0</v>
      </c>
      <c r="Q30" s="68">
        <v>0</v>
      </c>
      <c r="R30" s="68">
        <v>0</v>
      </c>
      <c r="S30" s="115">
        <f>G30+R30+Q30*2+P30*3</f>
        <v>0</v>
      </c>
      <c r="T30" s="88">
        <f>S30/F30</f>
        <v>0</v>
      </c>
      <c r="U30" s="88">
        <f>(G30+J30)/(F30+J30)</f>
        <v>0.3333333333333333</v>
      </c>
      <c r="V30" s="126">
        <f>T30+U30</f>
        <v>0.3333333333333333</v>
      </c>
      <c r="W30" s="62">
        <f>'5年総合成績'!W27</f>
        <v>2</v>
      </c>
      <c r="X30" s="21">
        <f>'5年総合成績'!X27</f>
        <v>0</v>
      </c>
      <c r="Y30" s="64">
        <f t="shared" si="4"/>
        <v>0</v>
      </c>
    </row>
    <row r="31" spans="2:22" ht="13.5"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</row>
    <row r="32" spans="2:22" ht="14.25" thickBot="1">
      <c r="B32" s="108" t="s">
        <v>507</v>
      </c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</row>
    <row r="33" spans="2:22" ht="13.5">
      <c r="B33" s="107" t="s">
        <v>28</v>
      </c>
      <c r="C33" s="28" t="s">
        <v>50</v>
      </c>
      <c r="D33" s="28" t="s">
        <v>72</v>
      </c>
      <c r="E33" s="28" t="s">
        <v>65</v>
      </c>
      <c r="F33" s="28" t="s">
        <v>66</v>
      </c>
      <c r="G33" s="28" t="s">
        <v>5</v>
      </c>
      <c r="H33" s="28" t="s">
        <v>7</v>
      </c>
      <c r="I33" s="28" t="s">
        <v>9</v>
      </c>
      <c r="J33" s="28" t="s">
        <v>13</v>
      </c>
      <c r="K33" s="28" t="s">
        <v>63</v>
      </c>
      <c r="L33" s="28" t="s">
        <v>64</v>
      </c>
      <c r="M33" s="28" t="s">
        <v>69</v>
      </c>
      <c r="N33" s="28"/>
      <c r="O33" s="28" t="s">
        <v>67</v>
      </c>
      <c r="P33" s="28" t="s">
        <v>70</v>
      </c>
      <c r="Q33" s="28" t="s">
        <v>71</v>
      </c>
      <c r="R33" s="29" t="s">
        <v>502</v>
      </c>
      <c r="S33" s="32"/>
      <c r="T33" s="32"/>
      <c r="U33" s="108"/>
      <c r="V33" s="108"/>
    </row>
    <row r="34" spans="2:22" ht="13.5">
      <c r="B34" s="119">
        <v>1</v>
      </c>
      <c r="C34" s="48" t="s">
        <v>29</v>
      </c>
      <c r="D34" s="67">
        <f>'5年総合成績'!D31+'4年成績'!D31</f>
        <v>10</v>
      </c>
      <c r="E34" s="67">
        <v>23</v>
      </c>
      <c r="F34" s="67">
        <f>'5年総合成績'!F31+'4年成績'!F31</f>
        <v>595</v>
      </c>
      <c r="G34" s="67">
        <f>'5年総合成績'!G31+'4年成績'!G31</f>
        <v>165</v>
      </c>
      <c r="H34" s="67">
        <f>'5年総合成績'!H31+'4年成績'!H31</f>
        <v>40</v>
      </c>
      <c r="I34" s="67">
        <f>'5年総合成績'!I31+'4年成績'!I31</f>
        <v>31</v>
      </c>
      <c r="J34" s="67">
        <f>'5年総合成績'!J31+'4年成績'!J31</f>
        <v>21</v>
      </c>
      <c r="K34" s="67">
        <f>'5年総合成績'!K31+'4年成績'!K31</f>
        <v>67</v>
      </c>
      <c r="L34" s="67">
        <f>'5年総合成績'!L31+'4年成績'!L31</f>
        <v>34</v>
      </c>
      <c r="M34" s="67">
        <f>'5年総合成績'!M31+'4年成績'!M31</f>
        <v>7</v>
      </c>
      <c r="N34" s="67"/>
      <c r="O34" s="101">
        <f>L34/E34*7</f>
        <v>10.347826086956522</v>
      </c>
      <c r="P34" s="67">
        <f>'5年総合成績'!P31+'4年成績'!P31</f>
        <v>2</v>
      </c>
      <c r="Q34" s="67">
        <f>'5年総合成績'!Q31+'4年成績'!Q31</f>
        <v>4</v>
      </c>
      <c r="R34" s="120">
        <f>'5年総合成績'!R31+'4年成績'!R31</f>
        <v>0</v>
      </c>
      <c r="S34" s="116"/>
      <c r="T34" s="32"/>
      <c r="U34" s="108"/>
      <c r="V34" s="108"/>
    </row>
    <row r="35" spans="2:22" ht="13.5">
      <c r="B35" s="119">
        <v>5</v>
      </c>
      <c r="C35" s="48" t="s">
        <v>503</v>
      </c>
      <c r="D35" s="67">
        <f>'4年成績'!D38</f>
        <v>1</v>
      </c>
      <c r="E35" s="67">
        <f>'4年成績'!E38</f>
        <v>1</v>
      </c>
      <c r="F35" s="67">
        <f>'4年成績'!F38</f>
        <v>33</v>
      </c>
      <c r="G35" s="67">
        <f>'4年成績'!G38</f>
        <v>7</v>
      </c>
      <c r="H35" s="67">
        <f>'4年成績'!H38</f>
        <v>0</v>
      </c>
      <c r="I35" s="67">
        <f>'4年成績'!I38</f>
        <v>2</v>
      </c>
      <c r="J35" s="67">
        <f>'4年成績'!J38</f>
        <v>1</v>
      </c>
      <c r="K35" s="67">
        <f>'4年成績'!K38</f>
        <v>3</v>
      </c>
      <c r="L35" s="67">
        <f>'4年成績'!L38</f>
        <v>0</v>
      </c>
      <c r="M35" s="67">
        <f>'4年成績'!M38</f>
        <v>0</v>
      </c>
      <c r="N35" s="67"/>
      <c r="O35" s="101">
        <f>L35/E35*7</f>
        <v>0</v>
      </c>
      <c r="P35" s="67">
        <f>'4年成績'!P38</f>
        <v>0</v>
      </c>
      <c r="Q35" s="67">
        <f>'4年成績'!Q38</f>
        <v>0</v>
      </c>
      <c r="R35" s="120">
        <f>'4年成績'!R38</f>
        <v>0</v>
      </c>
      <c r="S35" s="116"/>
      <c r="T35" s="32"/>
      <c r="U35" s="108"/>
      <c r="V35" s="108"/>
    </row>
    <row r="36" spans="2:22" ht="13.5">
      <c r="B36" s="109">
        <v>6</v>
      </c>
      <c r="C36" s="48" t="s">
        <v>32</v>
      </c>
      <c r="D36" s="103">
        <f>'5年総合成績'!D32+'4年成績'!D32</f>
        <v>29</v>
      </c>
      <c r="E36" s="103">
        <f>'5年総合成績'!E32+'4年成績'!E32</f>
        <v>87</v>
      </c>
      <c r="F36" s="103">
        <f>'5年総合成績'!F32+'4年成績'!F32</f>
        <v>1629</v>
      </c>
      <c r="G36" s="103">
        <f>'5年総合成績'!G32+'4年成績'!G32</f>
        <v>440</v>
      </c>
      <c r="H36" s="103">
        <f>'5年総合成績'!H32+'4年成績'!H32</f>
        <v>86</v>
      </c>
      <c r="I36" s="103">
        <f>'5年総合成績'!I32+'4年成績'!I32</f>
        <v>64</v>
      </c>
      <c r="J36" s="103">
        <f>'5年総合成績'!J32+'4年成績'!J32</f>
        <v>77</v>
      </c>
      <c r="K36" s="103">
        <f>'5年総合成績'!K32+'4年成績'!K32</f>
        <v>115</v>
      </c>
      <c r="L36" s="103">
        <f>'5年総合成績'!L32+'4年成績'!L32</f>
        <v>52</v>
      </c>
      <c r="M36" s="103">
        <f>'5年総合成績'!M32+'4年成績'!M32</f>
        <v>13</v>
      </c>
      <c r="N36" s="106"/>
      <c r="O36" s="101">
        <f>L36/E36*7</f>
        <v>4.183908045977012</v>
      </c>
      <c r="P36" s="106">
        <f>'5年総合成績'!P32+'4年成績'!P32</f>
        <v>14</v>
      </c>
      <c r="Q36" s="106">
        <f>'5年総合成績'!Q32+'4年成績'!Q32</f>
        <v>8</v>
      </c>
      <c r="R36" s="111">
        <f>'5年総合成績'!R32+'4年成績'!R32</f>
        <v>0</v>
      </c>
      <c r="S36" s="117"/>
      <c r="T36" s="112"/>
      <c r="U36" s="108"/>
      <c r="V36" s="108"/>
    </row>
    <row r="37" spans="2:22" ht="13.5">
      <c r="B37" s="109">
        <v>8</v>
      </c>
      <c r="C37" s="48" t="s">
        <v>48</v>
      </c>
      <c r="D37" s="103">
        <f>'5年総合成績'!D37+'4年成績'!D39</f>
        <v>9</v>
      </c>
      <c r="E37" s="103">
        <f>'5年総合成績'!E37+'4年成績'!E39</f>
        <v>14.66</v>
      </c>
      <c r="F37" s="103">
        <f>'5年総合成績'!F37+'4年成績'!F39</f>
        <v>355</v>
      </c>
      <c r="G37" s="103">
        <f>'5年総合成績'!G37+'4年成績'!G39</f>
        <v>90</v>
      </c>
      <c r="H37" s="103">
        <f>'5年総合成績'!H37+'4年成績'!H39</f>
        <v>20</v>
      </c>
      <c r="I37" s="103">
        <f>'5年総合成績'!I37+'4年成績'!I39</f>
        <v>27</v>
      </c>
      <c r="J37" s="103">
        <f>'5年総合成績'!J37+'4年成績'!J39</f>
        <v>16</v>
      </c>
      <c r="K37" s="103">
        <f>'5年総合成績'!K37+'4年成績'!K39</f>
        <v>34</v>
      </c>
      <c r="L37" s="103">
        <f>'5年総合成績'!L37+'4年成績'!L39</f>
        <v>17</v>
      </c>
      <c r="M37" s="103">
        <f>'5年総合成績'!M37+'4年成績'!M39</f>
        <v>1</v>
      </c>
      <c r="N37" s="106"/>
      <c r="O37" s="101">
        <f>L37/E37*7</f>
        <v>8.117326057298772</v>
      </c>
      <c r="P37" s="106">
        <f>'5年総合成績'!P37+'4年成績'!P39</f>
        <v>2</v>
      </c>
      <c r="Q37" s="106">
        <f>'5年総合成績'!Q37+'4年成績'!Q39</f>
        <v>3</v>
      </c>
      <c r="R37" s="111">
        <f>'5年総合成績'!R37+'4年成績'!R39</f>
        <v>0</v>
      </c>
      <c r="S37" s="117"/>
      <c r="T37" s="112"/>
      <c r="U37" s="108"/>
      <c r="V37" s="108"/>
    </row>
    <row r="38" spans="2:22" ht="13.5">
      <c r="B38" s="109">
        <v>10</v>
      </c>
      <c r="C38" s="48" t="s">
        <v>34</v>
      </c>
      <c r="D38" s="103">
        <f>'5年総合成績'!D33+'4年成績'!D33</f>
        <v>22</v>
      </c>
      <c r="E38" s="103">
        <f>'5年総合成績'!E33+'4年成績'!E33</f>
        <v>67</v>
      </c>
      <c r="F38" s="103">
        <f>'5年総合成績'!F33+'4年成績'!F33</f>
        <v>952</v>
      </c>
      <c r="G38" s="103">
        <f>'5年総合成績'!G33+'4年成績'!G33</f>
        <v>279</v>
      </c>
      <c r="H38" s="103">
        <f>'5年総合成績'!H33+'4年成績'!H33</f>
        <v>40</v>
      </c>
      <c r="I38" s="103">
        <f>'5年総合成績'!I33+'4年成績'!I33</f>
        <v>41</v>
      </c>
      <c r="J38" s="103">
        <f>'5年総合成績'!J33+'4年成績'!J33</f>
        <v>45</v>
      </c>
      <c r="K38" s="103">
        <f>'5年総合成績'!K33+'4年成績'!K33</f>
        <v>27</v>
      </c>
      <c r="L38" s="103">
        <f>'5年総合成績'!L33+'4年成績'!L33</f>
        <v>16</v>
      </c>
      <c r="M38" s="103">
        <f>'5年総合成績'!M33+'4年成績'!M33</f>
        <v>3</v>
      </c>
      <c r="N38" s="106"/>
      <c r="O38" s="101">
        <f>L38/E38*7</f>
        <v>1.671641791044776</v>
      </c>
      <c r="P38" s="106">
        <f>'5年総合成績'!P33+'4年成績'!P33</f>
        <v>14</v>
      </c>
      <c r="Q38" s="106">
        <f>'5年総合成績'!Q33+'4年成績'!Q33</f>
        <v>3</v>
      </c>
      <c r="R38" s="111">
        <f>'5年総合成績'!R33+'4年成績'!R33</f>
        <v>2</v>
      </c>
      <c r="S38" s="117"/>
      <c r="T38" s="112"/>
      <c r="U38" s="108"/>
      <c r="V38" s="108"/>
    </row>
    <row r="39" spans="2:22" ht="13.5">
      <c r="B39" s="109">
        <v>13</v>
      </c>
      <c r="C39" s="48" t="s">
        <v>37</v>
      </c>
      <c r="D39" s="103">
        <f>'5年総合成績'!D34+'4年成績'!D34</f>
        <v>8</v>
      </c>
      <c r="E39" s="103">
        <f>'5年総合成績'!E34+'4年成績'!E34</f>
        <v>21.33</v>
      </c>
      <c r="F39" s="103">
        <f>'5年総合成績'!F34+'4年成績'!F34</f>
        <v>386</v>
      </c>
      <c r="G39" s="103">
        <f>'5年総合成績'!G34+'4年成績'!G34</f>
        <v>102</v>
      </c>
      <c r="H39" s="103">
        <f>'5年総合成績'!H34+'4年成績'!H34</f>
        <v>18</v>
      </c>
      <c r="I39" s="103">
        <f>'5年総合成績'!I34+'4年成績'!I34</f>
        <v>19</v>
      </c>
      <c r="J39" s="103">
        <f>'5年総合成績'!J34+'4年成績'!J34</f>
        <v>15</v>
      </c>
      <c r="K39" s="103">
        <f>'5年総合成績'!K34+'4年成績'!K34</f>
        <v>17</v>
      </c>
      <c r="L39" s="103">
        <f>'5年総合成績'!L34+'4年成績'!L34</f>
        <v>15</v>
      </c>
      <c r="M39" s="103">
        <f>'5年総合成績'!M34+'4年成績'!M34</f>
        <v>1</v>
      </c>
      <c r="N39" s="106"/>
      <c r="O39" s="101">
        <f>L39/E39*7</f>
        <v>4.922644163150493</v>
      </c>
      <c r="P39" s="106">
        <f>'5年総合成績'!P34+'4年成績'!P34</f>
        <v>4</v>
      </c>
      <c r="Q39" s="106">
        <f>'5年総合成績'!Q34+'4年成績'!Q34</f>
        <v>1</v>
      </c>
      <c r="R39" s="111">
        <f>'5年総合成績'!R34+'4年成績'!R34</f>
        <v>1</v>
      </c>
      <c r="S39" s="117"/>
      <c r="T39" s="112"/>
      <c r="U39" s="108"/>
      <c r="V39" s="108"/>
    </row>
    <row r="40" spans="2:22" ht="13.5">
      <c r="B40" s="109">
        <v>15</v>
      </c>
      <c r="C40" s="48" t="s">
        <v>39</v>
      </c>
      <c r="D40" s="103">
        <f>'5年総合成績'!D35</f>
        <v>3</v>
      </c>
      <c r="E40" s="103">
        <f>'5年総合成績'!E35</f>
        <v>8</v>
      </c>
      <c r="F40" s="103">
        <f>'5年総合成績'!F35</f>
        <v>121</v>
      </c>
      <c r="G40" s="103">
        <f>'5年総合成績'!G35</f>
        <v>36</v>
      </c>
      <c r="H40" s="103">
        <f>'5年総合成績'!H35</f>
        <v>8</v>
      </c>
      <c r="I40" s="103">
        <f>'5年総合成績'!I35</f>
        <v>5</v>
      </c>
      <c r="J40" s="103">
        <f>'5年総合成績'!J35</f>
        <v>4</v>
      </c>
      <c r="K40" s="103">
        <f>'5年総合成績'!K35</f>
        <v>4</v>
      </c>
      <c r="L40" s="103">
        <f>'5年総合成績'!L35</f>
        <v>3</v>
      </c>
      <c r="M40" s="103">
        <f>'5年総合成績'!M35</f>
        <v>1</v>
      </c>
      <c r="N40" s="106"/>
      <c r="O40" s="101">
        <f>L40/E40*7</f>
        <v>2.625</v>
      </c>
      <c r="P40" s="106">
        <f>'5年総合成績'!P35</f>
        <v>2</v>
      </c>
      <c r="Q40" s="106">
        <f>'5年総合成績'!Q35</f>
        <v>0</v>
      </c>
      <c r="R40" s="111">
        <f>'5年総合成績'!R35</f>
        <v>0</v>
      </c>
      <c r="S40" s="117"/>
      <c r="T40" s="112"/>
      <c r="U40" s="108"/>
      <c r="V40" s="108"/>
    </row>
    <row r="41" spans="2:22" ht="13.5">
      <c r="B41" s="109">
        <v>16</v>
      </c>
      <c r="C41" s="48" t="s">
        <v>40</v>
      </c>
      <c r="D41" s="103">
        <f>'5年総合成績'!D36+'4年成績'!D35</f>
        <v>45</v>
      </c>
      <c r="E41" s="103">
        <f>'5年総合成績'!E36+'4年成績'!E35</f>
        <v>189.99</v>
      </c>
      <c r="F41" s="103">
        <f>'5年総合成績'!F36+'4年成績'!F35</f>
        <v>2885</v>
      </c>
      <c r="G41" s="103">
        <f>'5年総合成績'!G36+'4年成績'!G35</f>
        <v>793</v>
      </c>
      <c r="H41" s="103">
        <f>'5年総合成績'!H36+'4年成績'!H35</f>
        <v>105</v>
      </c>
      <c r="I41" s="103">
        <f>'5年総合成績'!I36+'4年成績'!I35</f>
        <v>94</v>
      </c>
      <c r="J41" s="103">
        <f>'5年総合成績'!J36+'4年成績'!J35</f>
        <v>161</v>
      </c>
      <c r="K41" s="103">
        <f>'5年総合成績'!K36+'4年成績'!K35</f>
        <v>79</v>
      </c>
      <c r="L41" s="103">
        <f>'5年総合成績'!L36+'4年成績'!L35</f>
        <v>40</v>
      </c>
      <c r="M41" s="103">
        <f>'5年総合成績'!M36+'4年成績'!M35</f>
        <v>14</v>
      </c>
      <c r="N41" s="106"/>
      <c r="O41" s="101">
        <f>L41/E41*7</f>
        <v>1.4737617769356282</v>
      </c>
      <c r="P41" s="106">
        <f>'5年総合成績'!P36+'4年成績'!P35</f>
        <v>30</v>
      </c>
      <c r="Q41" s="106">
        <f>'5年総合成績'!Q36+'4年成績'!Q35</f>
        <v>11</v>
      </c>
      <c r="R41" s="111">
        <f>'5年総合成績'!R36+'4年成績'!R35</f>
        <v>1</v>
      </c>
      <c r="S41" s="117"/>
      <c r="T41" s="112"/>
      <c r="U41" s="108"/>
      <c r="V41" s="108"/>
    </row>
    <row r="42" spans="2:22" ht="13.5">
      <c r="B42" s="109">
        <v>17</v>
      </c>
      <c r="C42" s="48" t="s">
        <v>41</v>
      </c>
      <c r="D42" s="103">
        <f>'4年成績'!D36</f>
        <v>3</v>
      </c>
      <c r="E42" s="103">
        <f>'4年成績'!E36</f>
        <v>8.34</v>
      </c>
      <c r="F42" s="103">
        <f>'4年成績'!F36</f>
        <v>226</v>
      </c>
      <c r="G42" s="103">
        <f>'4年成績'!G36</f>
        <v>56</v>
      </c>
      <c r="H42" s="103">
        <f>'4年成績'!H36</f>
        <v>10</v>
      </c>
      <c r="I42" s="103">
        <f>'4年成績'!I36</f>
        <v>14</v>
      </c>
      <c r="J42" s="103">
        <f>'4年成績'!J36</f>
        <v>13</v>
      </c>
      <c r="K42" s="103">
        <f>'4年成績'!K36</f>
        <v>29</v>
      </c>
      <c r="L42" s="103">
        <f>'4年成績'!L36</f>
        <v>11</v>
      </c>
      <c r="M42" s="103">
        <f>'4年成績'!M36</f>
        <v>0</v>
      </c>
      <c r="N42" s="106"/>
      <c r="O42" s="101">
        <f>L42/E42*7</f>
        <v>9.232613908872901</v>
      </c>
      <c r="P42" s="106">
        <f>'4年成績'!P36</f>
        <v>1</v>
      </c>
      <c r="Q42" s="106">
        <f>'4年成績'!Q36</f>
        <v>2</v>
      </c>
      <c r="R42" s="111">
        <f>'4年成績'!R36</f>
        <v>0</v>
      </c>
      <c r="S42" s="117"/>
      <c r="T42" s="112"/>
      <c r="U42" s="108"/>
      <c r="V42" s="108"/>
    </row>
    <row r="43" spans="2:22" ht="14.25" thickBot="1">
      <c r="B43" s="130">
        <v>18</v>
      </c>
      <c r="C43" s="131" t="s">
        <v>501</v>
      </c>
      <c r="D43" s="132">
        <f>'4年成績'!D37</f>
        <v>1</v>
      </c>
      <c r="E43" s="132">
        <f>'4年成績'!E37</f>
        <v>3</v>
      </c>
      <c r="F43" s="132">
        <f>'4年成績'!F37</f>
        <v>78</v>
      </c>
      <c r="G43" s="132">
        <f>'4年成績'!G37</f>
        <v>20</v>
      </c>
      <c r="H43" s="132">
        <f>'4年成績'!H37</f>
        <v>7</v>
      </c>
      <c r="I43" s="132">
        <f>'4年成績'!I37</f>
        <v>4</v>
      </c>
      <c r="J43" s="132">
        <f>'4年成績'!J37</f>
        <v>2</v>
      </c>
      <c r="K43" s="132">
        <f>'4年成績'!K37</f>
        <v>11</v>
      </c>
      <c r="L43" s="132">
        <f>'4年成績'!L37</f>
        <v>6</v>
      </c>
      <c r="M43" s="132">
        <f>'4年成績'!M37</f>
        <v>0</v>
      </c>
      <c r="N43" s="132"/>
      <c r="O43" s="133">
        <f>L43/E43*7</f>
        <v>14</v>
      </c>
      <c r="P43" s="134">
        <f>'4年成績'!P37</f>
        <v>0</v>
      </c>
      <c r="Q43" s="134">
        <f>'4年成績'!Q37</f>
        <v>1</v>
      </c>
      <c r="R43" s="135">
        <f>'4年成績'!R37</f>
        <v>0</v>
      </c>
      <c r="S43" s="118"/>
      <c r="T43" s="112"/>
      <c r="U43" s="108"/>
      <c r="V43" s="108"/>
    </row>
  </sheetData>
  <sheetProtection/>
  <mergeCells count="1">
    <mergeCell ref="W2:Y2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7"/>
  <sheetViews>
    <sheetView zoomScalePageLayoutView="0" workbookViewId="0" topLeftCell="A94">
      <selection activeCell="P128" sqref="P128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1" width="5.625" style="0" customWidth="1"/>
    <col min="22" max="22" width="9.00390625" style="0" customWidth="1"/>
    <col min="23" max="26" width="5.625" style="0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thickBot="1">
      <c r="A2" s="153"/>
      <c r="B2" t="s">
        <v>97</v>
      </c>
      <c r="N2" s="153"/>
    </row>
    <row r="3" spans="1:14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8" t="s">
        <v>0</v>
      </c>
      <c r="L3" s="2"/>
      <c r="N3" s="153"/>
    </row>
    <row r="4" spans="1:14" ht="24.75" customHeight="1">
      <c r="A4" s="153"/>
      <c r="C4" s="57" t="s">
        <v>92</v>
      </c>
      <c r="D4" s="9">
        <v>3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/>
      <c r="K4" s="10">
        <v>3</v>
      </c>
      <c r="L4" s="2"/>
      <c r="N4" s="153"/>
    </row>
    <row r="5" spans="1:14" ht="24.75" customHeight="1" thickBot="1">
      <c r="A5" s="153"/>
      <c r="C5" s="58" t="s">
        <v>94</v>
      </c>
      <c r="D5" s="11">
        <v>1</v>
      </c>
      <c r="E5" s="11">
        <v>6</v>
      </c>
      <c r="F5" s="11">
        <v>0</v>
      </c>
      <c r="G5" s="11">
        <v>0</v>
      </c>
      <c r="H5" s="11">
        <v>2</v>
      </c>
      <c r="I5" s="11" t="s">
        <v>95</v>
      </c>
      <c r="J5" s="11"/>
      <c r="K5" s="12">
        <v>10</v>
      </c>
      <c r="L5" s="2"/>
      <c r="N5" s="153"/>
    </row>
    <row r="6" spans="1:14" ht="13.5">
      <c r="A6" s="153"/>
      <c r="N6" s="153"/>
    </row>
    <row r="7" spans="1:14" ht="13.5">
      <c r="A7" s="153"/>
      <c r="C7" t="s">
        <v>3</v>
      </c>
      <c r="D7" t="s">
        <v>96</v>
      </c>
      <c r="N7" s="153"/>
    </row>
    <row r="8" spans="1:14" ht="13.5">
      <c r="A8" s="153"/>
      <c r="C8" t="s">
        <v>98</v>
      </c>
      <c r="D8" t="s">
        <v>99</v>
      </c>
      <c r="N8" s="153"/>
    </row>
    <row r="9" spans="1:14" ht="13.5">
      <c r="A9" s="153"/>
      <c r="N9" s="153"/>
    </row>
    <row r="10" spans="1:14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53"/>
    </row>
    <row r="11" spans="1:14" ht="13.5">
      <c r="A11" s="153"/>
      <c r="B11" s="3" t="s">
        <v>19</v>
      </c>
      <c r="C11" s="4" t="s">
        <v>14</v>
      </c>
      <c r="D11">
        <v>4</v>
      </c>
      <c r="E11">
        <v>4</v>
      </c>
      <c r="F11">
        <v>1</v>
      </c>
      <c r="G11">
        <v>1</v>
      </c>
      <c r="H11">
        <v>2</v>
      </c>
      <c r="I11">
        <v>0</v>
      </c>
      <c r="J11">
        <v>0</v>
      </c>
      <c r="K11">
        <v>1</v>
      </c>
      <c r="L11">
        <v>0</v>
      </c>
      <c r="N11" s="153"/>
    </row>
    <row r="12" spans="1:14" ht="13.5">
      <c r="A12" s="153"/>
      <c r="B12" s="3" t="s">
        <v>20</v>
      </c>
      <c r="C12" s="4" t="s">
        <v>23</v>
      </c>
      <c r="D12">
        <v>4</v>
      </c>
      <c r="E12">
        <v>3</v>
      </c>
      <c r="F12">
        <v>0</v>
      </c>
      <c r="G12">
        <v>0</v>
      </c>
      <c r="H12">
        <v>1</v>
      </c>
      <c r="I12">
        <v>1</v>
      </c>
      <c r="J12">
        <v>1</v>
      </c>
      <c r="K12">
        <v>1</v>
      </c>
      <c r="L12">
        <v>0</v>
      </c>
      <c r="M12" s="13"/>
      <c r="N12" s="153"/>
    </row>
    <row r="13" spans="1:14" ht="13.5">
      <c r="A13" s="153"/>
      <c r="B13" s="3" t="s">
        <v>83</v>
      </c>
      <c r="C13" s="4" t="s">
        <v>15</v>
      </c>
      <c r="D13">
        <v>4</v>
      </c>
      <c r="E13">
        <v>4</v>
      </c>
      <c r="F13">
        <v>1</v>
      </c>
      <c r="G13">
        <v>1</v>
      </c>
      <c r="H13">
        <v>2</v>
      </c>
      <c r="I13">
        <v>0</v>
      </c>
      <c r="J13">
        <v>1</v>
      </c>
      <c r="K13">
        <v>1</v>
      </c>
      <c r="L13">
        <v>0</v>
      </c>
      <c r="M13" s="13"/>
      <c r="N13" s="153"/>
    </row>
    <row r="14" spans="1:14" ht="13.5">
      <c r="A14" s="153"/>
      <c r="B14" s="3" t="s">
        <v>84</v>
      </c>
      <c r="C14" s="4" t="s">
        <v>16</v>
      </c>
      <c r="D14">
        <v>4</v>
      </c>
      <c r="E14">
        <v>4</v>
      </c>
      <c r="F14">
        <v>3</v>
      </c>
      <c r="G14">
        <v>2</v>
      </c>
      <c r="H14">
        <v>1</v>
      </c>
      <c r="I14">
        <v>0</v>
      </c>
      <c r="J14">
        <v>0</v>
      </c>
      <c r="K14">
        <v>3</v>
      </c>
      <c r="L14">
        <v>0</v>
      </c>
      <c r="M14" s="13"/>
      <c r="N14" s="153"/>
    </row>
    <row r="15" spans="1:14" ht="13.5">
      <c r="A15" s="153"/>
      <c r="B15" s="3" t="s">
        <v>85</v>
      </c>
      <c r="C15" s="4" t="s">
        <v>24</v>
      </c>
      <c r="D15">
        <v>4</v>
      </c>
      <c r="E15">
        <v>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N15" s="153"/>
    </row>
    <row r="16" spans="1:14" ht="13.5" customHeight="1">
      <c r="A16" s="153"/>
      <c r="B16" s="3" t="s">
        <v>77</v>
      </c>
      <c r="C16" s="4" t="s">
        <v>60</v>
      </c>
      <c r="D16">
        <v>2</v>
      </c>
      <c r="E16">
        <v>0</v>
      </c>
      <c r="F16">
        <v>0</v>
      </c>
      <c r="G16">
        <v>0</v>
      </c>
      <c r="H16">
        <v>1</v>
      </c>
      <c r="I16">
        <v>2</v>
      </c>
      <c r="J16">
        <v>0</v>
      </c>
      <c r="K16">
        <v>2</v>
      </c>
      <c r="L16">
        <v>0</v>
      </c>
      <c r="N16" s="153"/>
    </row>
    <row r="17" spans="1:14" ht="13.5">
      <c r="A17" s="153"/>
      <c r="B17" s="3" t="s">
        <v>77</v>
      </c>
      <c r="C17" s="4" t="s">
        <v>91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N17" s="153"/>
    </row>
    <row r="18" spans="1:14" ht="13.5">
      <c r="A18" s="153"/>
      <c r="B18" s="3" t="s">
        <v>87</v>
      </c>
      <c r="C18" s="4" t="s">
        <v>22</v>
      </c>
      <c r="D18">
        <v>3</v>
      </c>
      <c r="E18">
        <v>1</v>
      </c>
      <c r="F18">
        <v>0</v>
      </c>
      <c r="G18">
        <v>0</v>
      </c>
      <c r="H18">
        <v>1</v>
      </c>
      <c r="I18">
        <v>2</v>
      </c>
      <c r="J18">
        <v>1</v>
      </c>
      <c r="K18">
        <v>2</v>
      </c>
      <c r="L18">
        <v>2</v>
      </c>
      <c r="N18" s="153"/>
    </row>
    <row r="19" spans="1:14" ht="13.5">
      <c r="A19" s="153"/>
      <c r="B19" s="3" t="s">
        <v>17</v>
      </c>
      <c r="C19" s="4" t="s">
        <v>25</v>
      </c>
      <c r="D19">
        <v>3</v>
      </c>
      <c r="E19">
        <v>3</v>
      </c>
      <c r="F19">
        <v>1</v>
      </c>
      <c r="G19">
        <v>1</v>
      </c>
      <c r="H19">
        <v>1</v>
      </c>
      <c r="I19">
        <v>0</v>
      </c>
      <c r="J19">
        <v>0</v>
      </c>
      <c r="K19">
        <v>1</v>
      </c>
      <c r="L19">
        <v>1</v>
      </c>
      <c r="N19" s="153"/>
    </row>
    <row r="20" spans="1:14" ht="13.5">
      <c r="A20" s="153"/>
      <c r="B20" s="3" t="s">
        <v>17</v>
      </c>
      <c r="C20" s="4" t="s">
        <v>61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N20" s="153"/>
    </row>
    <row r="21" spans="1:14" ht="13.5">
      <c r="A21" s="153"/>
      <c r="B21" s="3" t="s">
        <v>18</v>
      </c>
      <c r="C21" s="4" t="s">
        <v>76</v>
      </c>
      <c r="D21">
        <v>3</v>
      </c>
      <c r="E21">
        <v>2</v>
      </c>
      <c r="F21">
        <v>1</v>
      </c>
      <c r="G21">
        <v>1</v>
      </c>
      <c r="H21">
        <v>1</v>
      </c>
      <c r="I21">
        <v>1</v>
      </c>
      <c r="J21">
        <v>0</v>
      </c>
      <c r="K21">
        <v>1</v>
      </c>
      <c r="L21">
        <v>3</v>
      </c>
      <c r="N21" s="153"/>
    </row>
    <row r="22" spans="1:14" ht="13.5">
      <c r="A22" s="153"/>
      <c r="B22" s="3"/>
      <c r="C22" s="4"/>
      <c r="N22" s="153"/>
    </row>
    <row r="23" spans="1:14" ht="13.5">
      <c r="A23" s="153"/>
      <c r="B23" s="3"/>
      <c r="C23" s="4" t="s">
        <v>62</v>
      </c>
      <c r="D23" s="1" t="s">
        <v>65</v>
      </c>
      <c r="E23" s="1" t="s">
        <v>66</v>
      </c>
      <c r="F23" s="1" t="s">
        <v>5</v>
      </c>
      <c r="G23" s="1" t="s">
        <v>7</v>
      </c>
      <c r="H23" s="1" t="s">
        <v>9</v>
      </c>
      <c r="I23" s="1" t="s">
        <v>13</v>
      </c>
      <c r="J23" s="1" t="s">
        <v>63</v>
      </c>
      <c r="K23" s="1" t="s">
        <v>64</v>
      </c>
      <c r="L23" s="1" t="s">
        <v>69</v>
      </c>
      <c r="M23" s="1"/>
      <c r="N23" s="153"/>
    </row>
    <row r="24" spans="1:14" ht="13.5">
      <c r="A24" s="153"/>
      <c r="B24" s="3"/>
      <c r="C24" s="4" t="s">
        <v>89</v>
      </c>
      <c r="D24">
        <v>3</v>
      </c>
      <c r="E24">
        <v>72</v>
      </c>
      <c r="F24">
        <v>17</v>
      </c>
      <c r="G24">
        <v>3</v>
      </c>
      <c r="H24">
        <v>3</v>
      </c>
      <c r="I24">
        <v>0</v>
      </c>
      <c r="J24">
        <v>3</v>
      </c>
      <c r="K24">
        <v>2</v>
      </c>
      <c r="L24">
        <v>0</v>
      </c>
      <c r="N24" s="153"/>
    </row>
    <row r="25" spans="1:14" ht="13.5">
      <c r="A25" s="153"/>
      <c r="B25" s="3"/>
      <c r="C25" s="4" t="s">
        <v>40</v>
      </c>
      <c r="D25">
        <v>3</v>
      </c>
      <c r="E25">
        <v>45</v>
      </c>
      <c r="F25">
        <v>11</v>
      </c>
      <c r="G25">
        <v>0</v>
      </c>
      <c r="H25">
        <v>2</v>
      </c>
      <c r="I25">
        <v>3</v>
      </c>
      <c r="J25">
        <v>0</v>
      </c>
      <c r="K25">
        <v>0</v>
      </c>
      <c r="L25">
        <v>0</v>
      </c>
      <c r="N25" s="153"/>
    </row>
    <row r="26" spans="1:14" ht="13.5">
      <c r="A26" s="153"/>
      <c r="B26" s="3"/>
      <c r="C26" s="4"/>
      <c r="N26" s="153"/>
    </row>
    <row r="27" spans="1:14" ht="9" customHeight="1">
      <c r="A27" s="153"/>
      <c r="B27" s="153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</row>
    <row r="28" spans="1:14" ht="14.25" customHeight="1" thickBot="1">
      <c r="A28" s="153"/>
      <c r="B28" t="s">
        <v>107</v>
      </c>
      <c r="M28" s="69"/>
      <c r="N28" s="153"/>
    </row>
    <row r="29" spans="1:14" ht="24.75" customHeight="1">
      <c r="A29" s="153"/>
      <c r="C29" s="6"/>
      <c r="D29" s="7">
        <v>1</v>
      </c>
      <c r="E29" s="7">
        <v>2</v>
      </c>
      <c r="F29" s="7">
        <v>3</v>
      </c>
      <c r="G29" s="7">
        <v>4</v>
      </c>
      <c r="H29" s="7">
        <v>5</v>
      </c>
      <c r="I29" s="7">
        <v>6</v>
      </c>
      <c r="J29" s="7">
        <v>7</v>
      </c>
      <c r="K29" s="8" t="s">
        <v>0</v>
      </c>
      <c r="L29" s="2"/>
      <c r="M29" s="69"/>
      <c r="N29" s="153"/>
    </row>
    <row r="30" spans="1:14" ht="24.75" customHeight="1">
      <c r="A30" s="153"/>
      <c r="C30" s="57" t="s">
        <v>100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/>
      <c r="K30" s="10">
        <v>0</v>
      </c>
      <c r="L30" s="2"/>
      <c r="M30" s="69"/>
      <c r="N30" s="153"/>
    </row>
    <row r="31" spans="1:14" ht="24.75" customHeight="1" thickBot="1">
      <c r="A31" s="153"/>
      <c r="C31" s="58" t="s">
        <v>94</v>
      </c>
      <c r="D31" s="11">
        <v>1</v>
      </c>
      <c r="E31" s="11">
        <v>2</v>
      </c>
      <c r="F31" s="11">
        <v>1</v>
      </c>
      <c r="G31" s="11">
        <v>0</v>
      </c>
      <c r="H31" s="11">
        <v>0</v>
      </c>
      <c r="I31" s="11" t="s">
        <v>101</v>
      </c>
      <c r="J31" s="11"/>
      <c r="K31" s="12">
        <v>7</v>
      </c>
      <c r="L31" s="2"/>
      <c r="M31" s="69"/>
      <c r="N31" s="153"/>
    </row>
    <row r="32" spans="1:14" ht="13.5" customHeight="1">
      <c r="A32" s="153"/>
      <c r="M32" s="69"/>
      <c r="N32" s="153"/>
    </row>
    <row r="33" spans="1:14" ht="13.5" customHeight="1">
      <c r="A33" s="153"/>
      <c r="C33" t="s">
        <v>3</v>
      </c>
      <c r="D33" t="s">
        <v>106</v>
      </c>
      <c r="M33" s="69"/>
      <c r="N33" s="153"/>
    </row>
    <row r="34" spans="1:14" ht="13.5" customHeight="1">
      <c r="A34" s="153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153"/>
    </row>
    <row r="35" spans="1:14" ht="13.5" customHeight="1">
      <c r="A35" s="153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69"/>
      <c r="N35" s="153"/>
    </row>
    <row r="36" spans="1:14" ht="13.5" customHeight="1">
      <c r="A36" s="153"/>
      <c r="B36" s="3" t="s">
        <v>19</v>
      </c>
      <c r="C36" s="4" t="s">
        <v>14</v>
      </c>
      <c r="D36">
        <v>4</v>
      </c>
      <c r="E36">
        <v>4</v>
      </c>
      <c r="F36">
        <v>1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 s="69"/>
      <c r="N36" s="153"/>
    </row>
    <row r="37" spans="1:14" ht="13.5" customHeight="1">
      <c r="A37" s="153"/>
      <c r="B37" s="3" t="s">
        <v>20</v>
      </c>
      <c r="C37" s="4" t="s">
        <v>23</v>
      </c>
      <c r="D37">
        <v>3</v>
      </c>
      <c r="E37">
        <v>3</v>
      </c>
      <c r="F37">
        <v>1</v>
      </c>
      <c r="G37">
        <v>0</v>
      </c>
      <c r="H37">
        <v>1</v>
      </c>
      <c r="I37">
        <v>0</v>
      </c>
      <c r="J37">
        <v>0</v>
      </c>
      <c r="K37">
        <v>0</v>
      </c>
      <c r="L37">
        <v>0</v>
      </c>
      <c r="M37" s="69"/>
      <c r="N37" s="153"/>
    </row>
    <row r="38" spans="1:14" ht="13.5" customHeight="1">
      <c r="A38" s="153"/>
      <c r="B38" s="3" t="s">
        <v>102</v>
      </c>
      <c r="C38" s="4" t="s">
        <v>15</v>
      </c>
      <c r="D38">
        <v>3</v>
      </c>
      <c r="E38">
        <v>3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 s="69"/>
      <c r="N38" s="153"/>
    </row>
    <row r="39" spans="1:14" ht="13.5" customHeight="1">
      <c r="A39" s="153"/>
      <c r="B39" s="3" t="s">
        <v>103</v>
      </c>
      <c r="C39" s="4" t="s">
        <v>16</v>
      </c>
      <c r="D39">
        <v>3</v>
      </c>
      <c r="E39">
        <v>3</v>
      </c>
      <c r="F39">
        <v>1</v>
      </c>
      <c r="G39">
        <v>1</v>
      </c>
      <c r="H39">
        <v>0</v>
      </c>
      <c r="I39">
        <v>0</v>
      </c>
      <c r="J39">
        <v>0</v>
      </c>
      <c r="K39">
        <v>1</v>
      </c>
      <c r="L39">
        <v>0</v>
      </c>
      <c r="M39" s="69"/>
      <c r="N39" s="153"/>
    </row>
    <row r="40" spans="1:14" ht="13.5" customHeight="1">
      <c r="A40" s="153"/>
      <c r="B40" s="3" t="s">
        <v>104</v>
      </c>
      <c r="C40" s="4" t="s">
        <v>24</v>
      </c>
      <c r="D40">
        <v>3</v>
      </c>
      <c r="E40">
        <v>3</v>
      </c>
      <c r="F40">
        <v>2</v>
      </c>
      <c r="G40">
        <v>0</v>
      </c>
      <c r="H40">
        <v>1</v>
      </c>
      <c r="I40">
        <v>0</v>
      </c>
      <c r="J40">
        <v>0</v>
      </c>
      <c r="K40">
        <v>1</v>
      </c>
      <c r="L40">
        <v>0</v>
      </c>
      <c r="M40" s="69"/>
      <c r="N40" s="153"/>
    </row>
    <row r="41" spans="1:14" ht="13.5" customHeight="1">
      <c r="A41" s="153"/>
      <c r="B41" s="3" t="s">
        <v>77</v>
      </c>
      <c r="C41" s="4" t="s">
        <v>60</v>
      </c>
      <c r="D41">
        <v>3</v>
      </c>
      <c r="E41">
        <v>3</v>
      </c>
      <c r="F41">
        <v>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 s="69"/>
      <c r="N41" s="153"/>
    </row>
    <row r="42" spans="1:14" ht="13.5" customHeight="1">
      <c r="A42" s="153"/>
      <c r="B42" s="3" t="s">
        <v>77</v>
      </c>
      <c r="C42" s="4" t="s">
        <v>91</v>
      </c>
      <c r="D42">
        <v>0</v>
      </c>
      <c r="E42">
        <v>0</v>
      </c>
      <c r="F42">
        <v>0</v>
      </c>
      <c r="G42">
        <v>0</v>
      </c>
      <c r="H42">
        <v>1</v>
      </c>
      <c r="I42">
        <v>0</v>
      </c>
      <c r="J42">
        <v>0</v>
      </c>
      <c r="K42">
        <v>0</v>
      </c>
      <c r="L42">
        <v>0</v>
      </c>
      <c r="M42" s="69"/>
      <c r="N42" s="153"/>
    </row>
    <row r="43" spans="1:14" ht="13.5" customHeight="1">
      <c r="A43" s="153"/>
      <c r="B43" s="3" t="s">
        <v>87</v>
      </c>
      <c r="C43" s="4" t="s">
        <v>22</v>
      </c>
      <c r="D43">
        <v>3</v>
      </c>
      <c r="E43">
        <v>2</v>
      </c>
      <c r="F43">
        <v>1</v>
      </c>
      <c r="G43">
        <v>1</v>
      </c>
      <c r="H43">
        <v>1</v>
      </c>
      <c r="I43">
        <v>1</v>
      </c>
      <c r="J43">
        <v>0</v>
      </c>
      <c r="K43">
        <v>0</v>
      </c>
      <c r="L43">
        <v>0</v>
      </c>
      <c r="M43" s="69"/>
      <c r="N43" s="153"/>
    </row>
    <row r="44" spans="1:14" ht="13.5" customHeight="1">
      <c r="A44" s="153"/>
      <c r="B44" s="3" t="s">
        <v>17</v>
      </c>
      <c r="C44" s="4" t="s">
        <v>25</v>
      </c>
      <c r="D44">
        <v>2</v>
      </c>
      <c r="E44">
        <v>2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 s="69"/>
      <c r="N44" s="153"/>
    </row>
    <row r="45" spans="1:14" ht="13.5" customHeight="1">
      <c r="A45" s="153"/>
      <c r="B45" s="3" t="s">
        <v>17</v>
      </c>
      <c r="C45" s="4" t="s">
        <v>61</v>
      </c>
      <c r="D45">
        <v>1</v>
      </c>
      <c r="E45">
        <v>0</v>
      </c>
      <c r="F45">
        <v>0</v>
      </c>
      <c r="G45">
        <v>0</v>
      </c>
      <c r="H45">
        <v>1</v>
      </c>
      <c r="I45">
        <v>1</v>
      </c>
      <c r="J45">
        <v>0</v>
      </c>
      <c r="K45">
        <v>0</v>
      </c>
      <c r="L45">
        <v>0</v>
      </c>
      <c r="M45" s="69"/>
      <c r="N45" s="153"/>
    </row>
    <row r="46" spans="1:14" ht="13.5" customHeight="1">
      <c r="A46" s="153"/>
      <c r="B46" s="3" t="s">
        <v>18</v>
      </c>
      <c r="C46" s="4" t="s">
        <v>76</v>
      </c>
      <c r="D46">
        <v>3</v>
      </c>
      <c r="E46">
        <v>3</v>
      </c>
      <c r="F46">
        <v>1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 s="69"/>
      <c r="N46" s="153"/>
    </row>
    <row r="47" spans="1:14" ht="13.5" customHeight="1">
      <c r="A47" s="153"/>
      <c r="B47" s="3"/>
      <c r="C47" s="4"/>
      <c r="M47" s="69"/>
      <c r="N47" s="153"/>
    </row>
    <row r="48" spans="1:14" ht="13.5" customHeight="1">
      <c r="A48" s="153"/>
      <c r="B48" s="3"/>
      <c r="C48" s="4" t="s">
        <v>62</v>
      </c>
      <c r="D48" s="1" t="s">
        <v>65</v>
      </c>
      <c r="E48" s="1" t="s">
        <v>66</v>
      </c>
      <c r="F48" s="1" t="s">
        <v>5</v>
      </c>
      <c r="G48" s="1" t="s">
        <v>7</v>
      </c>
      <c r="H48" s="1" t="s">
        <v>9</v>
      </c>
      <c r="I48" s="1" t="s">
        <v>13</v>
      </c>
      <c r="J48" s="1" t="s">
        <v>63</v>
      </c>
      <c r="K48" s="1" t="s">
        <v>64</v>
      </c>
      <c r="L48" s="1" t="s">
        <v>69</v>
      </c>
      <c r="M48" s="69"/>
      <c r="N48" s="153"/>
    </row>
    <row r="49" spans="1:14" ht="13.5" customHeight="1">
      <c r="A49" s="153"/>
      <c r="B49" s="3"/>
      <c r="C49" s="4" t="s">
        <v>105</v>
      </c>
      <c r="D49">
        <v>6</v>
      </c>
      <c r="E49">
        <v>81</v>
      </c>
      <c r="F49">
        <v>21</v>
      </c>
      <c r="G49">
        <v>2</v>
      </c>
      <c r="H49">
        <v>1</v>
      </c>
      <c r="I49">
        <v>7</v>
      </c>
      <c r="J49">
        <v>0</v>
      </c>
      <c r="K49">
        <v>0</v>
      </c>
      <c r="L49">
        <v>0</v>
      </c>
      <c r="M49" s="69"/>
      <c r="N49" s="153"/>
    </row>
    <row r="50" spans="1:14" ht="13.5" customHeight="1">
      <c r="A50" s="153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153"/>
    </row>
    <row r="51" spans="1:14" ht="9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pans="1:14" ht="14.25" customHeight="1" thickBot="1">
      <c r="A52" s="70"/>
      <c r="B52" t="s">
        <v>108</v>
      </c>
      <c r="M52" s="69"/>
      <c r="N52" s="70"/>
    </row>
    <row r="53" spans="1:14" ht="24.75" customHeight="1">
      <c r="A53" s="70"/>
      <c r="C53" s="6"/>
      <c r="D53" s="7">
        <v>1</v>
      </c>
      <c r="E53" s="7">
        <v>2</v>
      </c>
      <c r="F53" s="7">
        <v>3</v>
      </c>
      <c r="G53" s="7">
        <v>4</v>
      </c>
      <c r="H53" s="7">
        <v>5</v>
      </c>
      <c r="I53" s="7">
        <v>6</v>
      </c>
      <c r="J53" s="7">
        <v>7</v>
      </c>
      <c r="K53" s="8" t="s">
        <v>0</v>
      </c>
      <c r="L53" s="2"/>
      <c r="M53" s="69"/>
      <c r="N53" s="70"/>
    </row>
    <row r="54" spans="1:14" ht="24.75" customHeight="1">
      <c r="A54" s="70"/>
      <c r="C54" s="57" t="s">
        <v>94</v>
      </c>
      <c r="D54" s="9">
        <v>1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0">
        <v>1</v>
      </c>
      <c r="L54" s="2"/>
      <c r="M54" s="69"/>
      <c r="N54" s="70"/>
    </row>
    <row r="55" spans="1:14" ht="24.75" customHeight="1" thickBot="1">
      <c r="A55" s="70"/>
      <c r="C55" s="58" t="s">
        <v>109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2">
        <v>0</v>
      </c>
      <c r="L55" s="2"/>
      <c r="M55" s="69"/>
      <c r="N55" s="70"/>
    </row>
    <row r="56" spans="1:14" ht="13.5" customHeight="1">
      <c r="A56" s="70"/>
      <c r="M56" s="69"/>
      <c r="N56" s="70"/>
    </row>
    <row r="57" spans="1:14" ht="13.5" customHeight="1">
      <c r="A57" s="70"/>
      <c r="C57" t="s">
        <v>3</v>
      </c>
      <c r="D57" t="s">
        <v>106</v>
      </c>
      <c r="M57" s="69"/>
      <c r="N57" s="70"/>
    </row>
    <row r="58" spans="1:14" ht="13.5" customHeight="1">
      <c r="A58" s="70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70"/>
    </row>
    <row r="59" spans="1:14" ht="13.5" customHeight="1">
      <c r="A59" s="70"/>
      <c r="C59" s="1" t="s">
        <v>4</v>
      </c>
      <c r="D59" s="1" t="s">
        <v>5</v>
      </c>
      <c r="E59" s="1" t="s">
        <v>6</v>
      </c>
      <c r="F59" s="1" t="s">
        <v>7</v>
      </c>
      <c r="G59" s="1" t="s">
        <v>8</v>
      </c>
      <c r="H59" s="1" t="s">
        <v>11</v>
      </c>
      <c r="I59" s="1" t="s">
        <v>9</v>
      </c>
      <c r="J59" s="1" t="s">
        <v>13</v>
      </c>
      <c r="K59" s="1" t="s">
        <v>10</v>
      </c>
      <c r="L59" s="1" t="s">
        <v>12</v>
      </c>
      <c r="M59" s="69"/>
      <c r="N59" s="70"/>
    </row>
    <row r="60" spans="1:14" ht="13.5" customHeight="1">
      <c r="A60" s="70"/>
      <c r="B60" s="3" t="s">
        <v>19</v>
      </c>
      <c r="C60" s="4" t="s">
        <v>14</v>
      </c>
      <c r="D60">
        <v>4</v>
      </c>
      <c r="E60">
        <v>4</v>
      </c>
      <c r="F60">
        <v>1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 s="69"/>
      <c r="N60" s="70"/>
    </row>
    <row r="61" spans="1:14" ht="13.5" customHeight="1">
      <c r="A61" s="70"/>
      <c r="B61" s="3" t="s">
        <v>20</v>
      </c>
      <c r="C61" s="4" t="s">
        <v>23</v>
      </c>
      <c r="D61">
        <v>4</v>
      </c>
      <c r="E61">
        <v>4</v>
      </c>
      <c r="F61">
        <v>1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 s="69"/>
      <c r="N61" s="70"/>
    </row>
    <row r="62" spans="1:14" ht="13.5" customHeight="1">
      <c r="A62" s="70"/>
      <c r="B62" s="3" t="s">
        <v>111</v>
      </c>
      <c r="C62" s="4" t="s">
        <v>110</v>
      </c>
      <c r="D62">
        <v>3</v>
      </c>
      <c r="E62">
        <v>2</v>
      </c>
      <c r="F62">
        <v>0</v>
      </c>
      <c r="G62">
        <v>0</v>
      </c>
      <c r="H62">
        <v>0</v>
      </c>
      <c r="I62">
        <v>1</v>
      </c>
      <c r="J62">
        <v>0</v>
      </c>
      <c r="K62">
        <v>0</v>
      </c>
      <c r="L62">
        <v>0</v>
      </c>
      <c r="M62" s="69"/>
      <c r="N62" s="70"/>
    </row>
    <row r="63" spans="1:14" ht="13.5" customHeight="1">
      <c r="A63" s="70"/>
      <c r="B63" s="3" t="s">
        <v>103</v>
      </c>
      <c r="C63" s="4" t="s">
        <v>16</v>
      </c>
      <c r="D63">
        <v>3</v>
      </c>
      <c r="E63">
        <v>3</v>
      </c>
      <c r="F63">
        <v>1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 s="69"/>
      <c r="N63" s="70"/>
    </row>
    <row r="64" spans="1:14" ht="13.5" customHeight="1">
      <c r="A64" s="70"/>
      <c r="B64" s="3" t="s">
        <v>77</v>
      </c>
      <c r="C64" s="4" t="s">
        <v>112</v>
      </c>
      <c r="D64">
        <v>3</v>
      </c>
      <c r="E64">
        <v>3</v>
      </c>
      <c r="F64">
        <v>2</v>
      </c>
      <c r="G64">
        <v>1</v>
      </c>
      <c r="H64">
        <v>0</v>
      </c>
      <c r="I64">
        <v>0</v>
      </c>
      <c r="J64">
        <v>1</v>
      </c>
      <c r="K64">
        <v>1</v>
      </c>
      <c r="L64">
        <v>0</v>
      </c>
      <c r="M64" s="69"/>
      <c r="N64" s="70"/>
    </row>
    <row r="65" spans="1:14" ht="13.5" customHeight="1">
      <c r="A65" s="70"/>
      <c r="B65" s="3" t="s">
        <v>87</v>
      </c>
      <c r="C65" s="4" t="s">
        <v>113</v>
      </c>
      <c r="D65">
        <v>3</v>
      </c>
      <c r="E65">
        <v>3</v>
      </c>
      <c r="F65">
        <v>0</v>
      </c>
      <c r="G65">
        <v>0</v>
      </c>
      <c r="H65">
        <v>0</v>
      </c>
      <c r="I65">
        <v>0</v>
      </c>
      <c r="J65">
        <v>2</v>
      </c>
      <c r="K65">
        <v>0</v>
      </c>
      <c r="L65">
        <v>0</v>
      </c>
      <c r="M65" s="69"/>
      <c r="N65" s="70"/>
    </row>
    <row r="66" spans="1:14" ht="13.5" customHeight="1">
      <c r="A66" s="70"/>
      <c r="B66" s="3" t="s">
        <v>17</v>
      </c>
      <c r="C66" s="4" t="s">
        <v>114</v>
      </c>
      <c r="D66">
        <v>3</v>
      </c>
      <c r="E66">
        <v>3</v>
      </c>
      <c r="F66">
        <v>0</v>
      </c>
      <c r="G66">
        <v>0</v>
      </c>
      <c r="H66">
        <v>0</v>
      </c>
      <c r="I66">
        <v>0</v>
      </c>
      <c r="J66">
        <v>1</v>
      </c>
      <c r="K66">
        <v>0</v>
      </c>
      <c r="L66">
        <v>0</v>
      </c>
      <c r="M66" s="69"/>
      <c r="N66" s="70"/>
    </row>
    <row r="67" spans="1:14" ht="13.5" customHeight="1">
      <c r="A67" s="70"/>
      <c r="B67" s="3" t="s">
        <v>18</v>
      </c>
      <c r="C67" s="4" t="s">
        <v>115</v>
      </c>
      <c r="D67">
        <v>3</v>
      </c>
      <c r="E67">
        <v>3</v>
      </c>
      <c r="F67">
        <v>1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 s="69"/>
      <c r="N67" s="70"/>
    </row>
    <row r="68" spans="1:14" ht="13.5" customHeight="1">
      <c r="A68" s="70"/>
      <c r="B68" s="3" t="s">
        <v>116</v>
      </c>
      <c r="C68" s="4" t="s">
        <v>117</v>
      </c>
      <c r="D68">
        <v>1</v>
      </c>
      <c r="E68">
        <v>1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 s="69"/>
      <c r="N68" s="70"/>
    </row>
    <row r="69" spans="1:14" ht="13.5" customHeight="1">
      <c r="A69" s="70"/>
      <c r="B69" s="3" t="s">
        <v>116</v>
      </c>
      <c r="C69" s="4" t="s">
        <v>118</v>
      </c>
      <c r="D69">
        <v>2</v>
      </c>
      <c r="E69">
        <v>2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 s="69"/>
      <c r="N69" s="70"/>
    </row>
    <row r="70" spans="1:14" ht="13.5" customHeight="1">
      <c r="A70" s="70"/>
      <c r="B70" s="3"/>
      <c r="C70" s="4"/>
      <c r="M70" s="69"/>
      <c r="N70" s="70"/>
    </row>
    <row r="71" spans="1:14" ht="13.5" customHeight="1">
      <c r="A71" s="70"/>
      <c r="B71" s="3"/>
      <c r="C71" s="4" t="s">
        <v>62</v>
      </c>
      <c r="D71" s="1" t="s">
        <v>65</v>
      </c>
      <c r="E71" s="1" t="s">
        <v>66</v>
      </c>
      <c r="F71" s="1" t="s">
        <v>5</v>
      </c>
      <c r="G71" s="1" t="s">
        <v>7</v>
      </c>
      <c r="H71" s="1" t="s">
        <v>9</v>
      </c>
      <c r="I71" s="1" t="s">
        <v>13</v>
      </c>
      <c r="J71" s="1" t="s">
        <v>63</v>
      </c>
      <c r="K71" s="1" t="s">
        <v>64</v>
      </c>
      <c r="L71" s="1" t="s">
        <v>69</v>
      </c>
      <c r="M71" s="69"/>
      <c r="N71" s="70"/>
    </row>
    <row r="72" spans="1:14" ht="13.5" customHeight="1">
      <c r="A72" s="70"/>
      <c r="B72" s="3"/>
      <c r="C72" s="4" t="s">
        <v>105</v>
      </c>
      <c r="D72">
        <v>7</v>
      </c>
      <c r="E72">
        <v>68</v>
      </c>
      <c r="F72">
        <v>24</v>
      </c>
      <c r="G72">
        <v>3</v>
      </c>
      <c r="H72">
        <v>0</v>
      </c>
      <c r="I72">
        <v>3</v>
      </c>
      <c r="J72">
        <v>0</v>
      </c>
      <c r="K72">
        <v>0</v>
      </c>
      <c r="L72">
        <v>0</v>
      </c>
      <c r="M72" s="69"/>
      <c r="N72" s="70"/>
    </row>
    <row r="73" spans="1:14" ht="13.5" customHeight="1">
      <c r="A73" s="70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70"/>
    </row>
    <row r="74" spans="1:14" ht="9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</row>
    <row r="75" spans="1:14" ht="14.25" customHeight="1" thickBot="1">
      <c r="A75" s="70"/>
      <c r="B75" t="s">
        <v>119</v>
      </c>
      <c r="N75" s="70"/>
    </row>
    <row r="76" spans="1:14" ht="24.75" customHeight="1">
      <c r="A76" s="70"/>
      <c r="C76" s="6"/>
      <c r="D76" s="7">
        <v>1</v>
      </c>
      <c r="E76" s="7">
        <v>2</v>
      </c>
      <c r="F76" s="7">
        <v>3</v>
      </c>
      <c r="G76" s="7">
        <v>4</v>
      </c>
      <c r="H76" s="7">
        <v>5</v>
      </c>
      <c r="I76" s="7">
        <v>6</v>
      </c>
      <c r="J76" s="7">
        <v>7</v>
      </c>
      <c r="K76" s="8" t="s">
        <v>0</v>
      </c>
      <c r="L76" s="2"/>
      <c r="N76" s="70"/>
    </row>
    <row r="77" spans="1:14" ht="24.75" customHeight="1">
      <c r="A77" s="70"/>
      <c r="C77" s="57" t="s">
        <v>94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2</v>
      </c>
      <c r="K77" s="10">
        <v>2</v>
      </c>
      <c r="L77" s="2"/>
      <c r="N77" s="70"/>
    </row>
    <row r="78" spans="1:14" ht="24.75" customHeight="1" thickBot="1">
      <c r="A78" s="70"/>
      <c r="C78" s="58" t="s">
        <v>150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 t="s">
        <v>151</v>
      </c>
      <c r="K78" s="12">
        <v>3</v>
      </c>
      <c r="L78" s="2"/>
      <c r="N78" s="70"/>
    </row>
    <row r="79" spans="1:14" ht="13.5" customHeight="1">
      <c r="A79" s="70"/>
      <c r="N79" s="70"/>
    </row>
    <row r="80" spans="1:14" ht="13.5" customHeight="1">
      <c r="A80" s="70"/>
      <c r="C80" t="s">
        <v>3</v>
      </c>
      <c r="D80" t="s">
        <v>96</v>
      </c>
      <c r="N80" s="70"/>
    </row>
    <row r="81" spans="1:14" ht="13.5" customHeight="1">
      <c r="A81" s="70"/>
      <c r="C81" t="s">
        <v>98</v>
      </c>
      <c r="D81" t="s">
        <v>156</v>
      </c>
      <c r="N81" s="70"/>
    </row>
    <row r="82" spans="1:14" ht="13.5" customHeight="1">
      <c r="A82" s="70"/>
      <c r="N82" s="70"/>
    </row>
    <row r="83" spans="1:14" ht="13.5" customHeight="1">
      <c r="A83" s="70"/>
      <c r="C83" s="1" t="s">
        <v>4</v>
      </c>
      <c r="D83" s="1" t="s">
        <v>5</v>
      </c>
      <c r="E83" s="1" t="s">
        <v>6</v>
      </c>
      <c r="F83" s="1" t="s">
        <v>7</v>
      </c>
      <c r="G83" s="1" t="s">
        <v>8</v>
      </c>
      <c r="H83" s="1" t="s">
        <v>11</v>
      </c>
      <c r="I83" s="1" t="s">
        <v>9</v>
      </c>
      <c r="J83" s="1" t="s">
        <v>13</v>
      </c>
      <c r="K83" s="1" t="s">
        <v>10</v>
      </c>
      <c r="L83" s="1" t="s">
        <v>12</v>
      </c>
      <c r="N83" s="70"/>
    </row>
    <row r="84" spans="1:14" ht="13.5" customHeight="1">
      <c r="A84" s="70"/>
      <c r="B84" s="3" t="s">
        <v>19</v>
      </c>
      <c r="C84" s="4" t="s">
        <v>14</v>
      </c>
      <c r="D84">
        <v>4</v>
      </c>
      <c r="E84">
        <v>4</v>
      </c>
      <c r="F84">
        <v>0</v>
      </c>
      <c r="G84">
        <v>1</v>
      </c>
      <c r="H84">
        <v>0</v>
      </c>
      <c r="I84">
        <v>0</v>
      </c>
      <c r="J84">
        <v>2</v>
      </c>
      <c r="K84">
        <v>0</v>
      </c>
      <c r="L84">
        <v>0</v>
      </c>
      <c r="N84" s="70"/>
    </row>
    <row r="85" spans="1:14" ht="13.5" customHeight="1">
      <c r="A85" s="70"/>
      <c r="B85" s="3" t="s">
        <v>20</v>
      </c>
      <c r="C85" s="4" t="s">
        <v>23</v>
      </c>
      <c r="D85">
        <v>4</v>
      </c>
      <c r="E85">
        <v>3</v>
      </c>
      <c r="F85">
        <v>0</v>
      </c>
      <c r="G85">
        <v>0</v>
      </c>
      <c r="H85">
        <v>0</v>
      </c>
      <c r="I85">
        <v>1</v>
      </c>
      <c r="J85">
        <v>1</v>
      </c>
      <c r="K85">
        <v>1</v>
      </c>
      <c r="L85">
        <v>0</v>
      </c>
      <c r="N85" s="70"/>
    </row>
    <row r="86" spans="1:14" ht="13.5" customHeight="1">
      <c r="A86" s="70"/>
      <c r="B86" s="3" t="s">
        <v>153</v>
      </c>
      <c r="C86" s="4" t="s">
        <v>15</v>
      </c>
      <c r="D86">
        <v>4</v>
      </c>
      <c r="E86">
        <v>4</v>
      </c>
      <c r="F86">
        <v>2</v>
      </c>
      <c r="G86">
        <v>0</v>
      </c>
      <c r="H86">
        <v>0</v>
      </c>
      <c r="I86">
        <v>0</v>
      </c>
      <c r="J86">
        <v>2</v>
      </c>
      <c r="K86">
        <v>0</v>
      </c>
      <c r="L86">
        <v>0</v>
      </c>
      <c r="N86" s="70"/>
    </row>
    <row r="87" spans="1:14" ht="13.5" customHeight="1">
      <c r="A87" s="70"/>
      <c r="B87" s="3" t="s">
        <v>154</v>
      </c>
      <c r="C87" s="4" t="s">
        <v>16</v>
      </c>
      <c r="D87">
        <v>3</v>
      </c>
      <c r="E87">
        <v>3</v>
      </c>
      <c r="F87">
        <v>0</v>
      </c>
      <c r="G87">
        <v>0</v>
      </c>
      <c r="H87">
        <v>0</v>
      </c>
      <c r="I87">
        <v>0</v>
      </c>
      <c r="J87">
        <v>2</v>
      </c>
      <c r="K87">
        <v>0</v>
      </c>
      <c r="L87">
        <v>0</v>
      </c>
      <c r="N87" s="70"/>
    </row>
    <row r="88" spans="1:14" ht="13.5" customHeight="1">
      <c r="A88" s="70"/>
      <c r="B88" s="3" t="s">
        <v>155</v>
      </c>
      <c r="C88" s="4" t="s">
        <v>24</v>
      </c>
      <c r="D88">
        <v>3</v>
      </c>
      <c r="E88">
        <v>2</v>
      </c>
      <c r="F88">
        <v>0</v>
      </c>
      <c r="G88">
        <v>0</v>
      </c>
      <c r="H88">
        <v>0</v>
      </c>
      <c r="I88">
        <v>1</v>
      </c>
      <c r="J88">
        <v>1</v>
      </c>
      <c r="K88">
        <v>0</v>
      </c>
      <c r="L88">
        <v>2</v>
      </c>
      <c r="N88" s="70"/>
    </row>
    <row r="89" spans="1:14" ht="13.5" customHeight="1">
      <c r="A89" s="70"/>
      <c r="B89" s="3" t="s">
        <v>77</v>
      </c>
      <c r="C89" s="4" t="s">
        <v>60</v>
      </c>
      <c r="D89">
        <v>3</v>
      </c>
      <c r="E89">
        <v>3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N89" s="70"/>
    </row>
    <row r="90" spans="1:14" ht="13.5" customHeight="1">
      <c r="A90" s="70"/>
      <c r="B90" s="3" t="s">
        <v>77</v>
      </c>
      <c r="C90" s="4" t="s">
        <v>86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N90" s="70"/>
    </row>
    <row r="91" spans="1:14" ht="13.5" customHeight="1">
      <c r="A91" s="70"/>
      <c r="B91" s="3" t="s">
        <v>87</v>
      </c>
      <c r="C91" s="4" t="s">
        <v>22</v>
      </c>
      <c r="D91">
        <v>3</v>
      </c>
      <c r="E91">
        <v>3</v>
      </c>
      <c r="F91">
        <v>1</v>
      </c>
      <c r="G91">
        <v>0</v>
      </c>
      <c r="H91">
        <v>1</v>
      </c>
      <c r="I91">
        <v>0</v>
      </c>
      <c r="J91">
        <v>0</v>
      </c>
      <c r="K91">
        <v>1</v>
      </c>
      <c r="L91">
        <v>1</v>
      </c>
      <c r="N91" s="70"/>
    </row>
    <row r="92" spans="1:14" ht="13.5" customHeight="1">
      <c r="A92" s="70"/>
      <c r="B92" s="3" t="s">
        <v>17</v>
      </c>
      <c r="C92" s="4" t="s">
        <v>25</v>
      </c>
      <c r="D92">
        <v>3</v>
      </c>
      <c r="E92">
        <v>3</v>
      </c>
      <c r="F92">
        <v>2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N92" s="70"/>
    </row>
    <row r="93" spans="1:14" ht="13.5" customHeight="1">
      <c r="A93" s="70"/>
      <c r="B93" s="3" t="s">
        <v>18</v>
      </c>
      <c r="C93" s="4" t="s">
        <v>76</v>
      </c>
      <c r="D93">
        <v>3</v>
      </c>
      <c r="E93">
        <v>2</v>
      </c>
      <c r="F93">
        <v>0</v>
      </c>
      <c r="G93">
        <v>1</v>
      </c>
      <c r="H93">
        <v>0</v>
      </c>
      <c r="I93">
        <v>1</v>
      </c>
      <c r="J93">
        <v>0</v>
      </c>
      <c r="K93">
        <v>1</v>
      </c>
      <c r="L93">
        <v>2</v>
      </c>
      <c r="N93" s="70"/>
    </row>
    <row r="94" spans="1:14" ht="13.5" customHeight="1">
      <c r="A94" s="70"/>
      <c r="B94" s="3"/>
      <c r="C94" s="4"/>
      <c r="N94" s="70"/>
    </row>
    <row r="95" spans="1:14" ht="13.5" customHeight="1">
      <c r="A95" s="70"/>
      <c r="B95" s="3"/>
      <c r="C95" s="4" t="s">
        <v>62</v>
      </c>
      <c r="D95" s="1" t="s">
        <v>65</v>
      </c>
      <c r="E95" s="1" t="s">
        <v>66</v>
      </c>
      <c r="F95" s="1" t="s">
        <v>5</v>
      </c>
      <c r="G95" s="1" t="s">
        <v>7</v>
      </c>
      <c r="H95" s="1" t="s">
        <v>9</v>
      </c>
      <c r="I95" s="1" t="s">
        <v>13</v>
      </c>
      <c r="J95" s="1" t="s">
        <v>63</v>
      </c>
      <c r="K95" s="1" t="s">
        <v>64</v>
      </c>
      <c r="L95" s="1" t="s">
        <v>69</v>
      </c>
      <c r="N95" s="70"/>
    </row>
    <row r="96" spans="1:14" ht="13.5" customHeight="1">
      <c r="A96" s="70"/>
      <c r="B96" s="3"/>
      <c r="C96" s="4" t="s">
        <v>37</v>
      </c>
      <c r="D96">
        <v>4.33</v>
      </c>
      <c r="E96">
        <v>88</v>
      </c>
      <c r="F96">
        <v>20</v>
      </c>
      <c r="G96">
        <v>1</v>
      </c>
      <c r="H96">
        <v>7</v>
      </c>
      <c r="I96">
        <v>5</v>
      </c>
      <c r="J96">
        <v>0</v>
      </c>
      <c r="K96">
        <v>0</v>
      </c>
      <c r="L96">
        <v>0</v>
      </c>
      <c r="N96" s="70"/>
    </row>
    <row r="97" spans="1:14" ht="13.5" customHeight="1">
      <c r="A97" s="70"/>
      <c r="C97" s="4" t="s">
        <v>152</v>
      </c>
      <c r="D97">
        <v>2.33</v>
      </c>
      <c r="E97">
        <v>42</v>
      </c>
      <c r="F97">
        <v>11</v>
      </c>
      <c r="G97">
        <v>0</v>
      </c>
      <c r="H97">
        <v>1</v>
      </c>
      <c r="I97">
        <v>5</v>
      </c>
      <c r="J97">
        <v>3</v>
      </c>
      <c r="K97">
        <v>0</v>
      </c>
      <c r="L97">
        <v>0</v>
      </c>
      <c r="N97" s="70"/>
    </row>
    <row r="98" spans="1:14" ht="13.5" customHeight="1">
      <c r="A98" s="70"/>
      <c r="N98" s="70"/>
    </row>
    <row r="99" spans="1:19" ht="9" customHeight="1" thickBo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</row>
    <row r="100" spans="1:22" ht="13.5" customHeight="1" thickBot="1">
      <c r="A100" s="69"/>
      <c r="B100" t="s">
        <v>221</v>
      </c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150" t="s">
        <v>509</v>
      </c>
      <c r="U100" s="151"/>
      <c r="V100" s="152"/>
    </row>
    <row r="101" spans="2:22" ht="13.5">
      <c r="B101" s="59" t="s">
        <v>28</v>
      </c>
      <c r="C101" s="14" t="s">
        <v>50</v>
      </c>
      <c r="D101" s="14" t="s">
        <v>72</v>
      </c>
      <c r="E101" s="14" t="s">
        <v>5</v>
      </c>
      <c r="F101" s="14" t="s">
        <v>6</v>
      </c>
      <c r="G101" s="14" t="s">
        <v>7</v>
      </c>
      <c r="H101" s="14" t="s">
        <v>8</v>
      </c>
      <c r="I101" s="14" t="s">
        <v>11</v>
      </c>
      <c r="J101" s="14" t="s">
        <v>9</v>
      </c>
      <c r="K101" s="14" t="s">
        <v>13</v>
      </c>
      <c r="L101" s="14" t="s">
        <v>10</v>
      </c>
      <c r="M101" s="28" t="s">
        <v>12</v>
      </c>
      <c r="N101" s="23"/>
      <c r="O101" s="23"/>
      <c r="P101" s="14" t="s">
        <v>51</v>
      </c>
      <c r="Q101" s="14" t="s">
        <v>1</v>
      </c>
      <c r="R101" s="14" t="s">
        <v>52</v>
      </c>
      <c r="S101" s="15" t="s">
        <v>53</v>
      </c>
      <c r="T101" s="140" t="s">
        <v>6</v>
      </c>
      <c r="U101" s="28" t="s">
        <v>7</v>
      </c>
      <c r="V101" s="29" t="s">
        <v>51</v>
      </c>
    </row>
    <row r="102" spans="2:22" ht="13.5">
      <c r="B102" s="16">
        <v>1</v>
      </c>
      <c r="C102" s="17" t="s">
        <v>29</v>
      </c>
      <c r="D102" s="18">
        <v>0</v>
      </c>
      <c r="E102" s="18">
        <v>0</v>
      </c>
      <c r="F102" s="18">
        <v>0</v>
      </c>
      <c r="G102" s="18">
        <v>0</v>
      </c>
      <c r="H102" s="18">
        <v>0</v>
      </c>
      <c r="I102" s="18">
        <v>0</v>
      </c>
      <c r="J102" s="18">
        <v>0</v>
      </c>
      <c r="K102" s="18">
        <v>0</v>
      </c>
      <c r="L102" s="18">
        <v>0</v>
      </c>
      <c r="M102" s="18">
        <v>0</v>
      </c>
      <c r="N102" s="20"/>
      <c r="O102" s="20"/>
      <c r="P102" s="19">
        <v>0</v>
      </c>
      <c r="Q102" s="18">
        <v>0</v>
      </c>
      <c r="R102" s="18">
        <v>0</v>
      </c>
      <c r="S102" s="24">
        <v>0</v>
      </c>
      <c r="T102" s="16">
        <v>0</v>
      </c>
      <c r="U102" s="18">
        <v>0</v>
      </c>
      <c r="V102" s="30">
        <v>0</v>
      </c>
    </row>
    <row r="103" spans="2:22" ht="13.5">
      <c r="B103" s="16">
        <v>2</v>
      </c>
      <c r="C103" s="17" t="s">
        <v>30</v>
      </c>
      <c r="D103" s="18">
        <v>4</v>
      </c>
      <c r="E103" s="18">
        <f>D21+D46+D67+D93</f>
        <v>12</v>
      </c>
      <c r="F103" s="18">
        <f aca="true" t="shared" si="0" ref="F103:M103">E21+E46+E67+E93</f>
        <v>10</v>
      </c>
      <c r="G103" s="18">
        <f t="shared" si="0"/>
        <v>3</v>
      </c>
      <c r="H103" s="18">
        <f t="shared" si="0"/>
        <v>2</v>
      </c>
      <c r="I103" s="18">
        <f t="shared" si="0"/>
        <v>2</v>
      </c>
      <c r="J103" s="18">
        <f t="shared" si="0"/>
        <v>2</v>
      </c>
      <c r="K103" s="18">
        <f t="shared" si="0"/>
        <v>0</v>
      </c>
      <c r="L103" s="18">
        <f t="shared" si="0"/>
        <v>2</v>
      </c>
      <c r="M103" s="18">
        <f t="shared" si="0"/>
        <v>5</v>
      </c>
      <c r="N103" s="20"/>
      <c r="O103" s="20"/>
      <c r="P103" s="25">
        <f>G103/F103</f>
        <v>0.3</v>
      </c>
      <c r="Q103" s="18">
        <v>0</v>
      </c>
      <c r="R103" s="18">
        <v>0</v>
      </c>
      <c r="S103" s="24">
        <v>0</v>
      </c>
      <c r="T103" s="16">
        <v>5</v>
      </c>
      <c r="U103" s="18">
        <v>1</v>
      </c>
      <c r="V103" s="30">
        <f aca="true" t="shared" si="1" ref="V103:V121">U103/T103</f>
        <v>0.2</v>
      </c>
    </row>
    <row r="104" spans="2:22" ht="13.5">
      <c r="B104" s="16">
        <v>4</v>
      </c>
      <c r="C104" s="17" t="s">
        <v>31</v>
      </c>
      <c r="D104" s="18">
        <v>1</v>
      </c>
      <c r="E104" s="18">
        <f>D68</f>
        <v>1</v>
      </c>
      <c r="F104" s="18">
        <f aca="true" t="shared" si="2" ref="F104:M104">E68</f>
        <v>1</v>
      </c>
      <c r="G104" s="18">
        <f t="shared" si="2"/>
        <v>0</v>
      </c>
      <c r="H104" s="18">
        <f t="shared" si="2"/>
        <v>0</v>
      </c>
      <c r="I104" s="18">
        <f t="shared" si="2"/>
        <v>0</v>
      </c>
      <c r="J104" s="18">
        <f t="shared" si="2"/>
        <v>0</v>
      </c>
      <c r="K104" s="18">
        <f t="shared" si="2"/>
        <v>0</v>
      </c>
      <c r="L104" s="18">
        <f t="shared" si="2"/>
        <v>0</v>
      </c>
      <c r="M104" s="18">
        <f t="shared" si="2"/>
        <v>0</v>
      </c>
      <c r="N104" s="20"/>
      <c r="O104" s="20"/>
      <c r="P104" s="25">
        <v>0</v>
      </c>
      <c r="Q104" s="18">
        <v>0</v>
      </c>
      <c r="R104" s="18">
        <v>0</v>
      </c>
      <c r="S104" s="24">
        <v>0</v>
      </c>
      <c r="T104" s="16">
        <v>0</v>
      </c>
      <c r="U104" s="18">
        <v>0</v>
      </c>
      <c r="V104" s="30">
        <v>0</v>
      </c>
    </row>
    <row r="105" spans="2:22" ht="13.5">
      <c r="B105" s="16">
        <v>6</v>
      </c>
      <c r="C105" s="17" t="s">
        <v>32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20"/>
      <c r="O105" s="20"/>
      <c r="P105" s="19">
        <v>0</v>
      </c>
      <c r="Q105" s="18">
        <v>0</v>
      </c>
      <c r="R105" s="18">
        <v>0</v>
      </c>
      <c r="S105" s="24">
        <v>0</v>
      </c>
      <c r="T105" s="16">
        <v>0</v>
      </c>
      <c r="U105" s="18">
        <v>0</v>
      </c>
      <c r="V105" s="30">
        <v>0</v>
      </c>
    </row>
    <row r="106" spans="2:22" ht="13.5">
      <c r="B106" s="16">
        <v>7</v>
      </c>
      <c r="C106" s="17" t="s">
        <v>33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20"/>
      <c r="O106" s="20"/>
      <c r="P106" s="19">
        <v>0</v>
      </c>
      <c r="Q106" s="18">
        <v>0</v>
      </c>
      <c r="R106" s="18">
        <v>0</v>
      </c>
      <c r="S106" s="24">
        <v>0</v>
      </c>
      <c r="T106" s="16">
        <v>0</v>
      </c>
      <c r="U106" s="18">
        <v>0</v>
      </c>
      <c r="V106" s="30">
        <v>0</v>
      </c>
    </row>
    <row r="107" spans="2:22" ht="13.5">
      <c r="B107" s="16">
        <v>10</v>
      </c>
      <c r="C107" s="17" t="s">
        <v>34</v>
      </c>
      <c r="D107" s="18">
        <v>4</v>
      </c>
      <c r="E107" s="18">
        <f>D15+D40+D62+D88</f>
        <v>13</v>
      </c>
      <c r="F107" s="18">
        <f aca="true" t="shared" si="3" ref="F107:M107">E15+E40+E62+E88</f>
        <v>11</v>
      </c>
      <c r="G107" s="18">
        <f t="shared" si="3"/>
        <v>2</v>
      </c>
      <c r="H107" s="18">
        <f t="shared" si="3"/>
        <v>0</v>
      </c>
      <c r="I107" s="18">
        <f t="shared" si="3"/>
        <v>1</v>
      </c>
      <c r="J107" s="18">
        <f t="shared" si="3"/>
        <v>2</v>
      </c>
      <c r="K107" s="18">
        <f t="shared" si="3"/>
        <v>1</v>
      </c>
      <c r="L107" s="18">
        <f t="shared" si="3"/>
        <v>1</v>
      </c>
      <c r="M107" s="18">
        <f t="shared" si="3"/>
        <v>2</v>
      </c>
      <c r="N107" s="20"/>
      <c r="O107" s="20"/>
      <c r="P107" s="25">
        <f>G107/F107</f>
        <v>0.18181818181818182</v>
      </c>
      <c r="Q107" s="18">
        <v>0</v>
      </c>
      <c r="R107" s="18">
        <v>0</v>
      </c>
      <c r="S107" s="24">
        <v>0</v>
      </c>
      <c r="T107" s="16">
        <v>5</v>
      </c>
      <c r="U107" s="18">
        <v>1</v>
      </c>
      <c r="V107" s="30">
        <f t="shared" si="1"/>
        <v>0.2</v>
      </c>
    </row>
    <row r="108" spans="2:22" ht="13.5">
      <c r="B108" s="16">
        <v>11</v>
      </c>
      <c r="C108" s="17" t="s">
        <v>35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20"/>
      <c r="O108" s="20"/>
      <c r="P108" s="19">
        <v>0</v>
      </c>
      <c r="Q108" s="18">
        <v>0</v>
      </c>
      <c r="R108" s="18">
        <v>0</v>
      </c>
      <c r="S108" s="24">
        <v>0</v>
      </c>
      <c r="T108" s="16">
        <v>0</v>
      </c>
      <c r="U108" s="18">
        <v>0</v>
      </c>
      <c r="V108" s="30">
        <v>0</v>
      </c>
    </row>
    <row r="109" spans="2:22" ht="13.5">
      <c r="B109" s="16">
        <v>12</v>
      </c>
      <c r="C109" s="17" t="s">
        <v>36</v>
      </c>
      <c r="D109" s="18">
        <v>4</v>
      </c>
      <c r="E109" s="18">
        <f>D12+D37+D61+D85</f>
        <v>15</v>
      </c>
      <c r="F109" s="18">
        <f aca="true" t="shared" si="4" ref="F109:M109">E12+E37+E61+E85</f>
        <v>13</v>
      </c>
      <c r="G109" s="18">
        <f t="shared" si="4"/>
        <v>2</v>
      </c>
      <c r="H109" s="18">
        <f t="shared" si="4"/>
        <v>0</v>
      </c>
      <c r="I109" s="18">
        <f t="shared" si="4"/>
        <v>3</v>
      </c>
      <c r="J109" s="18">
        <f t="shared" si="4"/>
        <v>2</v>
      </c>
      <c r="K109" s="18">
        <f t="shared" si="4"/>
        <v>2</v>
      </c>
      <c r="L109" s="18">
        <f t="shared" si="4"/>
        <v>2</v>
      </c>
      <c r="M109" s="18">
        <f t="shared" si="4"/>
        <v>0</v>
      </c>
      <c r="N109" s="20"/>
      <c r="O109" s="20"/>
      <c r="P109" s="25">
        <f>G109/F109</f>
        <v>0.15384615384615385</v>
      </c>
      <c r="Q109" s="18">
        <v>0</v>
      </c>
      <c r="R109" s="18">
        <v>0</v>
      </c>
      <c r="S109" s="24">
        <v>0</v>
      </c>
      <c r="T109" s="16">
        <v>3</v>
      </c>
      <c r="U109" s="18">
        <v>0</v>
      </c>
      <c r="V109" s="30">
        <f t="shared" si="1"/>
        <v>0</v>
      </c>
    </row>
    <row r="110" spans="2:22" ht="13.5">
      <c r="B110" s="16">
        <v>13</v>
      </c>
      <c r="C110" s="17" t="s">
        <v>37</v>
      </c>
      <c r="D110" s="18">
        <v>4</v>
      </c>
      <c r="E110" s="18">
        <f>D13+D38+D69+D86</f>
        <v>13</v>
      </c>
      <c r="F110" s="18">
        <f aca="true" t="shared" si="5" ref="F110:M110">E13+E38+E69+E86</f>
        <v>13</v>
      </c>
      <c r="G110" s="18">
        <f t="shared" si="5"/>
        <v>4</v>
      </c>
      <c r="H110" s="18">
        <f t="shared" si="5"/>
        <v>1</v>
      </c>
      <c r="I110" s="18">
        <f t="shared" si="5"/>
        <v>2</v>
      </c>
      <c r="J110" s="18">
        <f t="shared" si="5"/>
        <v>0</v>
      </c>
      <c r="K110" s="18">
        <f t="shared" si="5"/>
        <v>3</v>
      </c>
      <c r="L110" s="18">
        <f t="shared" si="5"/>
        <v>1</v>
      </c>
      <c r="M110" s="18">
        <f t="shared" si="5"/>
        <v>0</v>
      </c>
      <c r="N110" s="20"/>
      <c r="O110" s="20"/>
      <c r="P110" s="25">
        <f>G110/F110</f>
        <v>0.3076923076923077</v>
      </c>
      <c r="Q110" s="18">
        <v>0</v>
      </c>
      <c r="R110" s="18">
        <v>1</v>
      </c>
      <c r="S110" s="24">
        <v>0</v>
      </c>
      <c r="T110" s="16">
        <v>4</v>
      </c>
      <c r="U110" s="18">
        <v>1</v>
      </c>
      <c r="V110" s="30">
        <f t="shared" si="1"/>
        <v>0.25</v>
      </c>
    </row>
    <row r="111" spans="2:22" ht="13.5">
      <c r="B111" s="16">
        <v>14</v>
      </c>
      <c r="C111" s="17" t="s">
        <v>38</v>
      </c>
      <c r="D111" s="18">
        <v>2</v>
      </c>
      <c r="E111" s="18">
        <f>D45+D20</f>
        <v>1</v>
      </c>
      <c r="F111" s="18">
        <f aca="true" t="shared" si="6" ref="F111:M111">E45+E20</f>
        <v>0</v>
      </c>
      <c r="G111" s="18">
        <f t="shared" si="6"/>
        <v>0</v>
      </c>
      <c r="H111" s="18">
        <f t="shared" si="6"/>
        <v>0</v>
      </c>
      <c r="I111" s="18">
        <f t="shared" si="6"/>
        <v>1</v>
      </c>
      <c r="J111" s="18">
        <f t="shared" si="6"/>
        <v>1</v>
      </c>
      <c r="K111" s="18">
        <f t="shared" si="6"/>
        <v>0</v>
      </c>
      <c r="L111" s="18">
        <f t="shared" si="6"/>
        <v>0</v>
      </c>
      <c r="M111" s="18">
        <f t="shared" si="6"/>
        <v>0</v>
      </c>
      <c r="N111" s="20"/>
      <c r="O111" s="20"/>
      <c r="P111" s="19">
        <v>0</v>
      </c>
      <c r="Q111" s="18">
        <v>0</v>
      </c>
      <c r="R111" s="18">
        <v>0</v>
      </c>
      <c r="S111" s="24">
        <v>0</v>
      </c>
      <c r="T111" s="16">
        <v>0</v>
      </c>
      <c r="U111" s="18">
        <v>0</v>
      </c>
      <c r="V111" s="30">
        <v>0</v>
      </c>
    </row>
    <row r="112" spans="2:22" ht="13.5">
      <c r="B112" s="16">
        <v>15</v>
      </c>
      <c r="C112" s="17" t="s">
        <v>39</v>
      </c>
      <c r="D112" s="18">
        <v>4</v>
      </c>
      <c r="E112" s="18">
        <f>D11+D36+D60+D84</f>
        <v>16</v>
      </c>
      <c r="F112" s="18">
        <f aca="true" t="shared" si="7" ref="F112:M112">E11+E36+E60+E84</f>
        <v>16</v>
      </c>
      <c r="G112" s="18">
        <f t="shared" si="7"/>
        <v>3</v>
      </c>
      <c r="H112" s="18">
        <f t="shared" si="7"/>
        <v>3</v>
      </c>
      <c r="I112" s="18">
        <f t="shared" si="7"/>
        <v>3</v>
      </c>
      <c r="J112" s="18">
        <f t="shared" si="7"/>
        <v>0</v>
      </c>
      <c r="K112" s="18">
        <f t="shared" si="7"/>
        <v>2</v>
      </c>
      <c r="L112" s="18">
        <f t="shared" si="7"/>
        <v>2</v>
      </c>
      <c r="M112" s="18">
        <f t="shared" si="7"/>
        <v>0</v>
      </c>
      <c r="N112" s="20"/>
      <c r="O112" s="20"/>
      <c r="P112" s="25">
        <f>G112/F112</f>
        <v>0.1875</v>
      </c>
      <c r="Q112" s="18">
        <v>0</v>
      </c>
      <c r="R112" s="18">
        <v>0</v>
      </c>
      <c r="S112" s="24">
        <v>0</v>
      </c>
      <c r="T112" s="16">
        <v>7</v>
      </c>
      <c r="U112" s="18">
        <v>1</v>
      </c>
      <c r="V112" s="30">
        <f t="shared" si="1"/>
        <v>0.14285714285714285</v>
      </c>
    </row>
    <row r="113" spans="2:22" ht="13.5">
      <c r="B113" s="16">
        <v>16</v>
      </c>
      <c r="C113" s="17" t="s">
        <v>40</v>
      </c>
      <c r="D113" s="18">
        <v>4</v>
      </c>
      <c r="E113" s="18">
        <f>D14+D39+D63+D87</f>
        <v>13</v>
      </c>
      <c r="F113" s="18">
        <f aca="true" t="shared" si="8" ref="F113:M113">E14+E39+E63+E87</f>
        <v>13</v>
      </c>
      <c r="G113" s="18">
        <f t="shared" si="8"/>
        <v>5</v>
      </c>
      <c r="H113" s="18">
        <f t="shared" si="8"/>
        <v>3</v>
      </c>
      <c r="I113" s="18">
        <f t="shared" si="8"/>
        <v>1</v>
      </c>
      <c r="J113" s="18">
        <f t="shared" si="8"/>
        <v>0</v>
      </c>
      <c r="K113" s="18">
        <f t="shared" si="8"/>
        <v>2</v>
      </c>
      <c r="L113" s="18">
        <f t="shared" si="8"/>
        <v>5</v>
      </c>
      <c r="M113" s="18">
        <f t="shared" si="8"/>
        <v>0</v>
      </c>
      <c r="N113" s="20"/>
      <c r="O113" s="20"/>
      <c r="P113" s="25">
        <f>G113/F113</f>
        <v>0.38461538461538464</v>
      </c>
      <c r="Q113" s="18">
        <v>0</v>
      </c>
      <c r="R113" s="18">
        <v>0</v>
      </c>
      <c r="S113" s="24">
        <v>0</v>
      </c>
      <c r="T113" s="16">
        <v>6</v>
      </c>
      <c r="U113" s="18">
        <v>3</v>
      </c>
      <c r="V113" s="30">
        <f t="shared" si="1"/>
        <v>0.5</v>
      </c>
    </row>
    <row r="114" spans="2:22" ht="13.5">
      <c r="B114" s="16">
        <v>17</v>
      </c>
      <c r="C114" s="17" t="s">
        <v>41</v>
      </c>
      <c r="D114" s="18">
        <v>4</v>
      </c>
      <c r="E114" s="18">
        <f>D19+D44+D66+D92</f>
        <v>11</v>
      </c>
      <c r="F114" s="18">
        <f aca="true" t="shared" si="9" ref="F114:M114">E19+E44+E66+E92</f>
        <v>11</v>
      </c>
      <c r="G114" s="18">
        <f t="shared" si="9"/>
        <v>3</v>
      </c>
      <c r="H114" s="18">
        <f t="shared" si="9"/>
        <v>1</v>
      </c>
      <c r="I114" s="18">
        <f t="shared" si="9"/>
        <v>2</v>
      </c>
      <c r="J114" s="18">
        <f t="shared" si="9"/>
        <v>0</v>
      </c>
      <c r="K114" s="18">
        <f t="shared" si="9"/>
        <v>1</v>
      </c>
      <c r="L114" s="18">
        <f t="shared" si="9"/>
        <v>1</v>
      </c>
      <c r="M114" s="18">
        <f t="shared" si="9"/>
        <v>1</v>
      </c>
      <c r="N114" s="20"/>
      <c r="O114" s="20"/>
      <c r="P114" s="25">
        <f>G114/F114</f>
        <v>0.2727272727272727</v>
      </c>
      <c r="Q114" s="18">
        <v>0</v>
      </c>
      <c r="R114" s="18">
        <v>1</v>
      </c>
      <c r="S114" s="24">
        <v>0</v>
      </c>
      <c r="T114" s="16">
        <v>6</v>
      </c>
      <c r="U114" s="18">
        <v>2</v>
      </c>
      <c r="V114" s="30">
        <f t="shared" si="1"/>
        <v>0.3333333333333333</v>
      </c>
    </row>
    <row r="115" spans="2:22" ht="13.5">
      <c r="B115" s="16">
        <v>18</v>
      </c>
      <c r="C115" s="17" t="s">
        <v>49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20"/>
      <c r="O115" s="20"/>
      <c r="P115" s="19">
        <v>0</v>
      </c>
      <c r="Q115" s="18">
        <v>0</v>
      </c>
      <c r="R115" s="18">
        <v>0</v>
      </c>
      <c r="S115" s="24">
        <v>0</v>
      </c>
      <c r="T115" s="16">
        <v>0</v>
      </c>
      <c r="U115" s="18">
        <v>0</v>
      </c>
      <c r="V115" s="30">
        <v>0</v>
      </c>
    </row>
    <row r="116" spans="2:22" ht="13.5">
      <c r="B116" s="16">
        <v>19</v>
      </c>
      <c r="C116" s="17" t="s">
        <v>42</v>
      </c>
      <c r="D116" s="18">
        <v>4</v>
      </c>
      <c r="E116" s="18">
        <f>D16+D41+D64+D89</f>
        <v>11</v>
      </c>
      <c r="F116" s="18">
        <f aca="true" t="shared" si="10" ref="F116:M116">E16+E41+E64+E89</f>
        <v>9</v>
      </c>
      <c r="G116" s="18">
        <f t="shared" si="10"/>
        <v>4</v>
      </c>
      <c r="H116" s="18">
        <f t="shared" si="10"/>
        <v>1</v>
      </c>
      <c r="I116" s="18">
        <f t="shared" si="10"/>
        <v>1</v>
      </c>
      <c r="J116" s="18">
        <f t="shared" si="10"/>
        <v>2</v>
      </c>
      <c r="K116" s="18">
        <f t="shared" si="10"/>
        <v>1</v>
      </c>
      <c r="L116" s="18">
        <f t="shared" si="10"/>
        <v>3</v>
      </c>
      <c r="M116" s="18">
        <f t="shared" si="10"/>
        <v>0</v>
      </c>
      <c r="N116" s="20"/>
      <c r="O116" s="20"/>
      <c r="P116" s="25">
        <f>G116/F116</f>
        <v>0.4444444444444444</v>
      </c>
      <c r="Q116" s="18">
        <v>0</v>
      </c>
      <c r="R116" s="18">
        <v>0</v>
      </c>
      <c r="S116" s="24">
        <v>0</v>
      </c>
      <c r="T116" s="16">
        <v>5</v>
      </c>
      <c r="U116" s="18">
        <v>2</v>
      </c>
      <c r="V116" s="30">
        <f t="shared" si="1"/>
        <v>0.4</v>
      </c>
    </row>
    <row r="117" spans="2:22" ht="13.5">
      <c r="B117" s="16">
        <v>20</v>
      </c>
      <c r="C117" s="17" t="s">
        <v>44</v>
      </c>
      <c r="D117" s="18">
        <v>0</v>
      </c>
      <c r="E117" s="18">
        <v>0</v>
      </c>
      <c r="F117" s="18">
        <v>0</v>
      </c>
      <c r="G117" s="18">
        <v>0</v>
      </c>
      <c r="H117" s="18">
        <v>0</v>
      </c>
      <c r="I117" s="18">
        <v>0</v>
      </c>
      <c r="J117" s="18">
        <v>0</v>
      </c>
      <c r="K117" s="18">
        <v>0</v>
      </c>
      <c r="L117" s="18">
        <v>0</v>
      </c>
      <c r="M117" s="18">
        <v>0</v>
      </c>
      <c r="N117" s="20"/>
      <c r="O117" s="20"/>
      <c r="P117" s="19">
        <v>0</v>
      </c>
      <c r="Q117" s="18">
        <v>0</v>
      </c>
      <c r="R117" s="18">
        <v>0</v>
      </c>
      <c r="S117" s="24">
        <v>0</v>
      </c>
      <c r="T117" s="16">
        <v>0</v>
      </c>
      <c r="U117" s="18">
        <v>0</v>
      </c>
      <c r="V117" s="30">
        <v>0</v>
      </c>
    </row>
    <row r="118" spans="2:22" ht="13.5">
      <c r="B118" s="16">
        <v>21</v>
      </c>
      <c r="C118" s="17" t="s">
        <v>45</v>
      </c>
      <c r="D118" s="18">
        <v>0</v>
      </c>
      <c r="E118" s="18">
        <v>0</v>
      </c>
      <c r="F118" s="18">
        <v>0</v>
      </c>
      <c r="G118" s="18">
        <v>0</v>
      </c>
      <c r="H118" s="18">
        <v>0</v>
      </c>
      <c r="I118" s="18">
        <v>0</v>
      </c>
      <c r="J118" s="18">
        <v>0</v>
      </c>
      <c r="K118" s="18">
        <v>0</v>
      </c>
      <c r="L118" s="18">
        <v>0</v>
      </c>
      <c r="M118" s="18">
        <v>0</v>
      </c>
      <c r="N118" s="20"/>
      <c r="O118" s="20"/>
      <c r="P118" s="19">
        <v>0</v>
      </c>
      <c r="Q118" s="18">
        <v>0</v>
      </c>
      <c r="R118" s="18">
        <v>0</v>
      </c>
      <c r="S118" s="24">
        <v>0</v>
      </c>
      <c r="T118" s="16">
        <v>0</v>
      </c>
      <c r="U118" s="18">
        <v>0</v>
      </c>
      <c r="V118" s="30">
        <v>0</v>
      </c>
    </row>
    <row r="119" spans="2:22" ht="13.5">
      <c r="B119" s="16">
        <v>22</v>
      </c>
      <c r="C119" s="17" t="s">
        <v>46</v>
      </c>
      <c r="D119" s="18">
        <v>3</v>
      </c>
      <c r="E119" s="18">
        <f>D17+D42</f>
        <v>1</v>
      </c>
      <c r="F119" s="18">
        <f aca="true" t="shared" si="11" ref="F119:M119">E17+E42</f>
        <v>1</v>
      </c>
      <c r="G119" s="18">
        <f t="shared" si="11"/>
        <v>0</v>
      </c>
      <c r="H119" s="18">
        <f t="shared" si="11"/>
        <v>0</v>
      </c>
      <c r="I119" s="18">
        <f t="shared" si="11"/>
        <v>1</v>
      </c>
      <c r="J119" s="18">
        <f t="shared" si="11"/>
        <v>0</v>
      </c>
      <c r="K119" s="18">
        <f t="shared" si="11"/>
        <v>0</v>
      </c>
      <c r="L119" s="18">
        <f t="shared" si="11"/>
        <v>0</v>
      </c>
      <c r="M119" s="18">
        <f t="shared" si="11"/>
        <v>0</v>
      </c>
      <c r="N119" s="20"/>
      <c r="O119" s="20"/>
      <c r="P119" s="25">
        <f>G119/F119</f>
        <v>0</v>
      </c>
      <c r="Q119" s="18">
        <v>0</v>
      </c>
      <c r="R119" s="18">
        <v>0</v>
      </c>
      <c r="S119" s="24">
        <v>0</v>
      </c>
      <c r="T119" s="16">
        <v>1</v>
      </c>
      <c r="U119" s="18">
        <v>0</v>
      </c>
      <c r="V119" s="30">
        <f t="shared" si="1"/>
        <v>0</v>
      </c>
    </row>
    <row r="120" spans="2:22" ht="13.5">
      <c r="B120" s="16">
        <v>23</v>
      </c>
      <c r="C120" s="17" t="s">
        <v>47</v>
      </c>
      <c r="D120" s="18">
        <v>0</v>
      </c>
      <c r="E120" s="18">
        <v>0</v>
      </c>
      <c r="F120" s="18">
        <v>0</v>
      </c>
      <c r="G120" s="18">
        <v>0</v>
      </c>
      <c r="H120" s="18">
        <v>0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20"/>
      <c r="O120" s="20"/>
      <c r="P120" s="19">
        <v>0</v>
      </c>
      <c r="Q120" s="18">
        <v>0</v>
      </c>
      <c r="R120" s="18">
        <v>0</v>
      </c>
      <c r="S120" s="24">
        <v>0</v>
      </c>
      <c r="T120" s="16">
        <v>0</v>
      </c>
      <c r="U120" s="18">
        <v>0</v>
      </c>
      <c r="V120" s="30">
        <v>0</v>
      </c>
    </row>
    <row r="121" spans="2:22" ht="13.5">
      <c r="B121" s="16">
        <v>24</v>
      </c>
      <c r="C121" s="17" t="s">
        <v>48</v>
      </c>
      <c r="D121" s="18">
        <v>4</v>
      </c>
      <c r="E121" s="18">
        <f>D18+D43+D65+D91</f>
        <v>12</v>
      </c>
      <c r="F121" s="18">
        <f aca="true" t="shared" si="12" ref="F121:M121">E18+E43+E65+E91</f>
        <v>9</v>
      </c>
      <c r="G121" s="18">
        <f t="shared" si="12"/>
        <v>2</v>
      </c>
      <c r="H121" s="18">
        <f t="shared" si="12"/>
        <v>1</v>
      </c>
      <c r="I121" s="18">
        <f t="shared" si="12"/>
        <v>3</v>
      </c>
      <c r="J121" s="18">
        <f t="shared" si="12"/>
        <v>3</v>
      </c>
      <c r="K121" s="18">
        <f t="shared" si="12"/>
        <v>3</v>
      </c>
      <c r="L121" s="18">
        <f t="shared" si="12"/>
        <v>3</v>
      </c>
      <c r="M121" s="18">
        <f t="shared" si="12"/>
        <v>3</v>
      </c>
      <c r="N121" s="20"/>
      <c r="O121" s="20"/>
      <c r="P121" s="25">
        <f>G121/F121</f>
        <v>0.2222222222222222</v>
      </c>
      <c r="Q121" s="18">
        <v>0</v>
      </c>
      <c r="R121" s="18">
        <v>0</v>
      </c>
      <c r="S121" s="24">
        <v>0</v>
      </c>
      <c r="T121" s="16">
        <v>3</v>
      </c>
      <c r="U121" s="18">
        <v>1</v>
      </c>
      <c r="V121" s="30">
        <f t="shared" si="1"/>
        <v>0.3333333333333333</v>
      </c>
    </row>
    <row r="122" spans="2:22" ht="14.25" thickBot="1">
      <c r="B122" s="62">
        <v>25</v>
      </c>
      <c r="C122" s="60" t="s">
        <v>43</v>
      </c>
      <c r="D122" s="21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2"/>
      <c r="O122" s="22"/>
      <c r="P122" s="63">
        <v>0</v>
      </c>
      <c r="Q122" s="21">
        <v>0</v>
      </c>
      <c r="R122" s="21">
        <v>0</v>
      </c>
      <c r="S122" s="26">
        <v>0</v>
      </c>
      <c r="T122" s="62">
        <v>0</v>
      </c>
      <c r="U122" s="21">
        <v>0</v>
      </c>
      <c r="V122" s="64">
        <v>0</v>
      </c>
    </row>
    <row r="124" ht="14.25" thickBot="1">
      <c r="B124" t="s">
        <v>68</v>
      </c>
    </row>
    <row r="125" spans="2:19" ht="13.5">
      <c r="B125" s="59" t="s">
        <v>28</v>
      </c>
      <c r="C125" s="14" t="s">
        <v>50</v>
      </c>
      <c r="D125" s="14" t="s">
        <v>72</v>
      </c>
      <c r="E125" s="14" t="s">
        <v>65</v>
      </c>
      <c r="F125" s="14" t="s">
        <v>66</v>
      </c>
      <c r="G125" s="14" t="s">
        <v>5</v>
      </c>
      <c r="H125" s="14" t="s">
        <v>7</v>
      </c>
      <c r="I125" s="14" t="s">
        <v>9</v>
      </c>
      <c r="J125" s="14" t="s">
        <v>13</v>
      </c>
      <c r="K125" s="14" t="s">
        <v>63</v>
      </c>
      <c r="L125" s="14" t="s">
        <v>64</v>
      </c>
      <c r="M125" s="14" t="s">
        <v>69</v>
      </c>
      <c r="N125" s="35"/>
      <c r="O125" s="14"/>
      <c r="P125" s="14" t="s">
        <v>67</v>
      </c>
      <c r="Q125" s="14" t="s">
        <v>70</v>
      </c>
      <c r="R125" s="14" t="s">
        <v>71</v>
      </c>
      <c r="S125" s="15" t="s">
        <v>73</v>
      </c>
    </row>
    <row r="126" spans="2:19" ht="13.5">
      <c r="B126" s="61">
        <v>13</v>
      </c>
      <c r="C126" s="17" t="s">
        <v>37</v>
      </c>
      <c r="D126" s="36">
        <v>2</v>
      </c>
      <c r="E126" s="36">
        <f>D24+D96</f>
        <v>7.33</v>
      </c>
      <c r="F126" s="36">
        <f aca="true" t="shared" si="13" ref="F126:M126">E24+E96</f>
        <v>160</v>
      </c>
      <c r="G126" s="36">
        <f t="shared" si="13"/>
        <v>37</v>
      </c>
      <c r="H126" s="36">
        <f t="shared" si="13"/>
        <v>4</v>
      </c>
      <c r="I126" s="36">
        <f t="shared" si="13"/>
        <v>10</v>
      </c>
      <c r="J126" s="36">
        <f t="shared" si="13"/>
        <v>5</v>
      </c>
      <c r="K126" s="36">
        <f t="shared" si="13"/>
        <v>3</v>
      </c>
      <c r="L126" s="36">
        <f t="shared" si="13"/>
        <v>2</v>
      </c>
      <c r="M126" s="36">
        <f t="shared" si="13"/>
        <v>0</v>
      </c>
      <c r="N126" s="37"/>
      <c r="O126" s="38"/>
      <c r="P126" s="39">
        <f>L126/E126*7</f>
        <v>1.9099590723055935</v>
      </c>
      <c r="Q126" s="36">
        <v>1</v>
      </c>
      <c r="R126" s="36">
        <v>0</v>
      </c>
      <c r="S126" s="40">
        <v>0</v>
      </c>
    </row>
    <row r="127" spans="2:19" ht="14.25" thickBot="1">
      <c r="B127" s="86">
        <v>16</v>
      </c>
      <c r="C127" s="60" t="s">
        <v>40</v>
      </c>
      <c r="D127" s="41">
        <v>4</v>
      </c>
      <c r="E127" s="41">
        <f>D25+D49+D72+D97</f>
        <v>18.33</v>
      </c>
      <c r="F127" s="41">
        <f aca="true" t="shared" si="14" ref="F127:M127">E25+E49+E72+E97</f>
        <v>236</v>
      </c>
      <c r="G127" s="41">
        <f t="shared" si="14"/>
        <v>67</v>
      </c>
      <c r="H127" s="41">
        <f t="shared" si="14"/>
        <v>5</v>
      </c>
      <c r="I127" s="41">
        <f t="shared" si="14"/>
        <v>4</v>
      </c>
      <c r="J127" s="41">
        <f t="shared" si="14"/>
        <v>18</v>
      </c>
      <c r="K127" s="41">
        <f t="shared" si="14"/>
        <v>3</v>
      </c>
      <c r="L127" s="41">
        <f t="shared" si="14"/>
        <v>0</v>
      </c>
      <c r="M127" s="41">
        <f t="shared" si="14"/>
        <v>0</v>
      </c>
      <c r="N127" s="42"/>
      <c r="O127" s="41"/>
      <c r="P127" s="43">
        <f>L127/E127*7</f>
        <v>0</v>
      </c>
      <c r="Q127" s="41">
        <v>2</v>
      </c>
      <c r="R127" s="41">
        <v>1</v>
      </c>
      <c r="S127" s="44">
        <v>0</v>
      </c>
    </row>
  </sheetData>
  <sheetProtection/>
  <mergeCells count="10">
    <mergeCell ref="T100:V100"/>
    <mergeCell ref="A74:N74"/>
    <mergeCell ref="A99:S99"/>
    <mergeCell ref="A1:N1"/>
    <mergeCell ref="A27:N27"/>
    <mergeCell ref="N2:N26"/>
    <mergeCell ref="A2:A26"/>
    <mergeCell ref="A51:N51"/>
    <mergeCell ref="N28:N50"/>
    <mergeCell ref="A28:A5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5"/>
  <sheetViews>
    <sheetView zoomScalePageLayoutView="0" workbookViewId="0" topLeftCell="A121">
      <selection activeCell="P156" sqref="P156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6" width="5.625" style="0" customWidth="1"/>
    <col min="27" max="27" width="1.625" style="0" customWidth="1"/>
  </cols>
  <sheetData>
    <row r="1" spans="1:27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</row>
    <row r="2" spans="1:27" ht="14.25" thickBot="1">
      <c r="A2" s="153"/>
      <c r="B2" t="s">
        <v>189</v>
      </c>
      <c r="N2" s="153"/>
      <c r="O2" t="s">
        <v>182</v>
      </c>
      <c r="AA2" s="153"/>
    </row>
    <row r="3" spans="1:27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6"/>
      <c r="K3" s="2"/>
      <c r="L3" s="2"/>
      <c r="N3" s="153"/>
      <c r="P3" s="6"/>
      <c r="Q3" s="7">
        <v>1</v>
      </c>
      <c r="R3" s="7">
        <v>2</v>
      </c>
      <c r="S3" s="7">
        <v>3</v>
      </c>
      <c r="T3" s="7">
        <v>4</v>
      </c>
      <c r="U3" s="7">
        <v>5</v>
      </c>
      <c r="V3" s="8" t="s">
        <v>0</v>
      </c>
      <c r="W3" s="56"/>
      <c r="X3" s="2"/>
      <c r="Y3" s="2"/>
      <c r="AA3" s="153"/>
    </row>
    <row r="4" spans="1:27" ht="24.75" customHeight="1">
      <c r="A4" s="153"/>
      <c r="C4" s="76" t="s">
        <v>191</v>
      </c>
      <c r="D4" s="9">
        <v>4</v>
      </c>
      <c r="E4" s="9">
        <v>0</v>
      </c>
      <c r="F4" s="9">
        <v>0</v>
      </c>
      <c r="G4" s="9">
        <v>2</v>
      </c>
      <c r="H4" s="9">
        <v>4</v>
      </c>
      <c r="I4" s="10">
        <v>10</v>
      </c>
      <c r="J4" s="56"/>
      <c r="K4" s="2"/>
      <c r="L4" s="2"/>
      <c r="N4" s="153"/>
      <c r="P4" s="76" t="s">
        <v>157</v>
      </c>
      <c r="Q4" s="9">
        <v>0</v>
      </c>
      <c r="R4" s="9">
        <v>0</v>
      </c>
      <c r="S4" s="9">
        <v>0</v>
      </c>
      <c r="T4" s="9">
        <v>0</v>
      </c>
      <c r="U4" s="9">
        <v>1</v>
      </c>
      <c r="V4" s="10">
        <v>1</v>
      </c>
      <c r="W4" s="56"/>
      <c r="X4" s="2"/>
      <c r="Y4" s="2"/>
      <c r="AA4" s="153"/>
    </row>
    <row r="5" spans="1:27" ht="24.75" customHeight="1" thickBot="1">
      <c r="A5" s="153"/>
      <c r="C5" s="75" t="s">
        <v>190</v>
      </c>
      <c r="D5" s="11">
        <v>0</v>
      </c>
      <c r="E5" s="11">
        <v>0</v>
      </c>
      <c r="F5" s="11">
        <v>0</v>
      </c>
      <c r="G5" s="11">
        <v>1</v>
      </c>
      <c r="H5" s="11">
        <v>0</v>
      </c>
      <c r="I5" s="12">
        <v>1</v>
      </c>
      <c r="J5" s="56"/>
      <c r="K5" s="2"/>
      <c r="L5" s="2"/>
      <c r="N5" s="153"/>
      <c r="P5" s="75" t="s">
        <v>158</v>
      </c>
      <c r="Q5" s="11">
        <v>0</v>
      </c>
      <c r="R5" s="11">
        <v>2</v>
      </c>
      <c r="S5" s="11">
        <v>0</v>
      </c>
      <c r="T5" s="11">
        <v>1</v>
      </c>
      <c r="U5" s="11" t="s">
        <v>75</v>
      </c>
      <c r="V5" s="12">
        <v>3</v>
      </c>
      <c r="W5" s="56"/>
      <c r="X5" s="2"/>
      <c r="Y5" s="2"/>
      <c r="AA5" s="153"/>
    </row>
    <row r="6" spans="1:27" ht="13.5">
      <c r="A6" s="153"/>
      <c r="N6" s="153"/>
      <c r="AA6" s="153"/>
    </row>
    <row r="7" spans="1:27" ht="13.5">
      <c r="A7" s="153"/>
      <c r="C7" t="s">
        <v>3</v>
      </c>
      <c r="D7" t="s">
        <v>192</v>
      </c>
      <c r="N7" s="153"/>
      <c r="P7" t="s">
        <v>3</v>
      </c>
      <c r="Q7" t="s">
        <v>170</v>
      </c>
      <c r="AA7" s="153"/>
    </row>
    <row r="8" spans="1:27" ht="13.5">
      <c r="A8" s="153"/>
      <c r="C8" t="s">
        <v>2</v>
      </c>
      <c r="D8" t="s">
        <v>230</v>
      </c>
      <c r="N8" s="153"/>
      <c r="P8" t="s">
        <v>2</v>
      </c>
      <c r="Q8" t="s">
        <v>171</v>
      </c>
      <c r="AA8" s="153"/>
    </row>
    <row r="9" spans="1:27" ht="13.5">
      <c r="A9" s="153"/>
      <c r="N9" s="153"/>
      <c r="AA9" s="153"/>
    </row>
    <row r="10" spans="1:27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53"/>
      <c r="P10" s="1" t="s">
        <v>4</v>
      </c>
      <c r="Q10" s="1" t="s">
        <v>5</v>
      </c>
      <c r="R10" s="1" t="s">
        <v>6</v>
      </c>
      <c r="S10" s="1" t="s">
        <v>7</v>
      </c>
      <c r="T10" s="1" t="s">
        <v>8</v>
      </c>
      <c r="U10" s="1" t="s">
        <v>11</v>
      </c>
      <c r="V10" s="1" t="s">
        <v>9</v>
      </c>
      <c r="W10" s="1" t="s">
        <v>13</v>
      </c>
      <c r="X10" s="1" t="s">
        <v>10</v>
      </c>
      <c r="Y10" s="1" t="s">
        <v>12</v>
      </c>
      <c r="Z10" s="1"/>
      <c r="AA10" s="153"/>
    </row>
    <row r="11" spans="1:27" ht="13.5">
      <c r="A11" s="153"/>
      <c r="B11" s="3" t="s">
        <v>128</v>
      </c>
      <c r="C11" s="4" t="s">
        <v>193</v>
      </c>
      <c r="D11">
        <v>4</v>
      </c>
      <c r="E11">
        <v>3</v>
      </c>
      <c r="F11">
        <v>2</v>
      </c>
      <c r="G11">
        <v>1</v>
      </c>
      <c r="H11">
        <v>2</v>
      </c>
      <c r="I11">
        <v>1</v>
      </c>
      <c r="J11">
        <v>0</v>
      </c>
      <c r="K11">
        <v>4</v>
      </c>
      <c r="L11">
        <v>0</v>
      </c>
      <c r="N11" s="153"/>
      <c r="O11" s="3" t="s">
        <v>128</v>
      </c>
      <c r="P11" s="4" t="s">
        <v>159</v>
      </c>
      <c r="Q11">
        <v>2</v>
      </c>
      <c r="R11">
        <v>2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AA11" s="153"/>
    </row>
    <row r="12" spans="1:27" ht="13.5">
      <c r="A12" s="153"/>
      <c r="B12" s="3" t="s">
        <v>19</v>
      </c>
      <c r="C12" s="4" t="s">
        <v>194</v>
      </c>
      <c r="D12">
        <v>4</v>
      </c>
      <c r="E12">
        <v>4</v>
      </c>
      <c r="F12">
        <v>1</v>
      </c>
      <c r="G12">
        <v>0</v>
      </c>
      <c r="H12">
        <v>1</v>
      </c>
      <c r="I12">
        <v>0</v>
      </c>
      <c r="J12">
        <v>0</v>
      </c>
      <c r="K12">
        <v>1</v>
      </c>
      <c r="L12">
        <v>0</v>
      </c>
      <c r="N12" s="153"/>
      <c r="O12" s="3" t="s">
        <v>18</v>
      </c>
      <c r="P12" s="4" t="s">
        <v>160</v>
      </c>
      <c r="Q12">
        <v>2</v>
      </c>
      <c r="R12">
        <v>2</v>
      </c>
      <c r="S12">
        <v>0</v>
      </c>
      <c r="T12">
        <v>0</v>
      </c>
      <c r="U12">
        <v>0</v>
      </c>
      <c r="V12">
        <v>0</v>
      </c>
      <c r="W12">
        <v>1</v>
      </c>
      <c r="X12">
        <v>0</v>
      </c>
      <c r="Y12">
        <v>0</v>
      </c>
      <c r="AA12" s="153"/>
    </row>
    <row r="13" spans="1:27" ht="13.5">
      <c r="A13" s="153"/>
      <c r="B13" s="3" t="s">
        <v>18</v>
      </c>
      <c r="C13" s="4" t="s">
        <v>15</v>
      </c>
      <c r="D13">
        <v>4</v>
      </c>
      <c r="E13">
        <v>4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 s="13"/>
      <c r="N13" s="153"/>
      <c r="O13" s="3" t="s">
        <v>161</v>
      </c>
      <c r="P13" s="4" t="s">
        <v>162</v>
      </c>
      <c r="Q13">
        <v>2</v>
      </c>
      <c r="R13">
        <v>2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 s="13"/>
      <c r="AA13" s="153"/>
    </row>
    <row r="14" spans="1:27" ht="13.5">
      <c r="A14" s="153"/>
      <c r="B14" s="3" t="s">
        <v>104</v>
      </c>
      <c r="C14" s="4" t="s">
        <v>195</v>
      </c>
      <c r="D14">
        <v>3</v>
      </c>
      <c r="E14">
        <v>1</v>
      </c>
      <c r="F14">
        <v>1</v>
      </c>
      <c r="G14">
        <v>0</v>
      </c>
      <c r="H14">
        <v>2</v>
      </c>
      <c r="I14">
        <v>2</v>
      </c>
      <c r="J14">
        <v>0</v>
      </c>
      <c r="K14">
        <v>5</v>
      </c>
      <c r="L14">
        <v>1</v>
      </c>
      <c r="M14" s="13"/>
      <c r="N14" s="153"/>
      <c r="O14" s="3" t="s">
        <v>163</v>
      </c>
      <c r="P14" s="4" t="s">
        <v>16</v>
      </c>
      <c r="Q14">
        <v>2</v>
      </c>
      <c r="R14">
        <v>2</v>
      </c>
      <c r="S14">
        <v>1</v>
      </c>
      <c r="T14">
        <v>0</v>
      </c>
      <c r="U14">
        <v>1</v>
      </c>
      <c r="V14">
        <v>0</v>
      </c>
      <c r="W14">
        <v>0</v>
      </c>
      <c r="X14">
        <v>0</v>
      </c>
      <c r="Y14">
        <v>0</v>
      </c>
      <c r="Z14" s="13"/>
      <c r="AA14" s="153"/>
    </row>
    <row r="15" spans="1:27" ht="13.5">
      <c r="A15" s="153"/>
      <c r="B15" s="3" t="s">
        <v>225</v>
      </c>
      <c r="C15" s="4" t="s">
        <v>223</v>
      </c>
      <c r="D15">
        <v>3</v>
      </c>
      <c r="E15">
        <v>2</v>
      </c>
      <c r="F15">
        <v>1</v>
      </c>
      <c r="G15">
        <v>0</v>
      </c>
      <c r="H15">
        <v>2</v>
      </c>
      <c r="I15">
        <v>1</v>
      </c>
      <c r="J15">
        <v>0</v>
      </c>
      <c r="K15">
        <v>0</v>
      </c>
      <c r="L15">
        <v>0</v>
      </c>
      <c r="M15" s="13"/>
      <c r="N15" s="153"/>
      <c r="O15" s="3" t="s">
        <v>164</v>
      </c>
      <c r="P15" s="4" t="s">
        <v>112</v>
      </c>
      <c r="Q15">
        <v>2</v>
      </c>
      <c r="R15">
        <v>2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1</v>
      </c>
      <c r="Z15" s="13"/>
      <c r="AA15" s="153"/>
    </row>
    <row r="16" spans="1:27" ht="13.5">
      <c r="A16" s="153"/>
      <c r="B16" s="3" t="s">
        <v>226</v>
      </c>
      <c r="C16" s="4" t="s">
        <v>224</v>
      </c>
      <c r="D16">
        <v>3</v>
      </c>
      <c r="E16">
        <v>3</v>
      </c>
      <c r="F16">
        <v>1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 s="13"/>
      <c r="N16" s="153"/>
      <c r="O16" s="3" t="s">
        <v>102</v>
      </c>
      <c r="P16" s="4" t="s">
        <v>165</v>
      </c>
      <c r="Q16">
        <v>2</v>
      </c>
      <c r="R16">
        <v>0</v>
      </c>
      <c r="S16">
        <v>0</v>
      </c>
      <c r="T16">
        <v>0</v>
      </c>
      <c r="U16">
        <v>2</v>
      </c>
      <c r="V16">
        <v>2</v>
      </c>
      <c r="W16">
        <v>0</v>
      </c>
      <c r="X16">
        <v>2</v>
      </c>
      <c r="Y16">
        <v>1</v>
      </c>
      <c r="Z16" s="13"/>
      <c r="AA16" s="153"/>
    </row>
    <row r="17" spans="1:27" ht="13.5">
      <c r="A17" s="153"/>
      <c r="B17" s="3" t="s">
        <v>229</v>
      </c>
      <c r="C17" s="4" t="s">
        <v>227</v>
      </c>
      <c r="D17">
        <v>3</v>
      </c>
      <c r="E17">
        <v>2</v>
      </c>
      <c r="F17">
        <v>1</v>
      </c>
      <c r="G17">
        <v>0</v>
      </c>
      <c r="H17">
        <v>1</v>
      </c>
      <c r="I17">
        <v>1</v>
      </c>
      <c r="J17">
        <v>1</v>
      </c>
      <c r="K17">
        <v>0</v>
      </c>
      <c r="L17">
        <v>0</v>
      </c>
      <c r="N17" s="153"/>
      <c r="O17" s="3" t="s">
        <v>19</v>
      </c>
      <c r="P17" s="4" t="s">
        <v>166</v>
      </c>
      <c r="Q17">
        <v>2</v>
      </c>
      <c r="R17">
        <v>1</v>
      </c>
      <c r="S17">
        <v>0</v>
      </c>
      <c r="T17">
        <v>0</v>
      </c>
      <c r="U17">
        <v>0</v>
      </c>
      <c r="V17">
        <v>1</v>
      </c>
      <c r="W17">
        <v>0</v>
      </c>
      <c r="X17">
        <v>0</v>
      </c>
      <c r="Y17">
        <v>1</v>
      </c>
      <c r="AA17" s="153"/>
    </row>
    <row r="18" spans="1:27" ht="13.5">
      <c r="A18" s="153"/>
      <c r="B18" s="3" t="s">
        <v>17</v>
      </c>
      <c r="C18" s="4" t="s">
        <v>228</v>
      </c>
      <c r="D18">
        <v>1</v>
      </c>
      <c r="E18">
        <v>1</v>
      </c>
      <c r="F18">
        <v>0</v>
      </c>
      <c r="G18">
        <v>0</v>
      </c>
      <c r="H18">
        <v>0</v>
      </c>
      <c r="I18">
        <v>0</v>
      </c>
      <c r="J18">
        <v>1</v>
      </c>
      <c r="K18">
        <v>0</v>
      </c>
      <c r="L18">
        <v>0</v>
      </c>
      <c r="N18" s="153"/>
      <c r="O18" s="3" t="s">
        <v>17</v>
      </c>
      <c r="P18" s="4" t="s">
        <v>167</v>
      </c>
      <c r="Q18">
        <v>2</v>
      </c>
      <c r="R18">
        <v>2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AA18" s="153"/>
    </row>
    <row r="19" spans="1:27" ht="13.5">
      <c r="A19" s="153"/>
      <c r="B19" s="3"/>
      <c r="C19" s="4" t="s">
        <v>198</v>
      </c>
      <c r="D19">
        <v>2</v>
      </c>
      <c r="E19">
        <v>2</v>
      </c>
      <c r="F19">
        <v>1</v>
      </c>
      <c r="G19">
        <v>1</v>
      </c>
      <c r="H19">
        <v>0</v>
      </c>
      <c r="I19">
        <v>0</v>
      </c>
      <c r="J19">
        <v>1</v>
      </c>
      <c r="K19">
        <v>0</v>
      </c>
      <c r="L19">
        <v>0</v>
      </c>
      <c r="N19" s="153"/>
      <c r="O19" s="3" t="s">
        <v>77</v>
      </c>
      <c r="P19" s="4" t="s">
        <v>168</v>
      </c>
      <c r="Q19">
        <v>1</v>
      </c>
      <c r="R19">
        <v>0</v>
      </c>
      <c r="S19">
        <v>0</v>
      </c>
      <c r="T19">
        <v>1</v>
      </c>
      <c r="U19">
        <v>0</v>
      </c>
      <c r="V19">
        <v>1</v>
      </c>
      <c r="W19">
        <v>0</v>
      </c>
      <c r="X19">
        <v>0</v>
      </c>
      <c r="Y19">
        <v>0</v>
      </c>
      <c r="AA19" s="153"/>
    </row>
    <row r="20" spans="1:27" ht="13.5">
      <c r="A20" s="153"/>
      <c r="B20" s="3" t="s">
        <v>103</v>
      </c>
      <c r="C20" s="4" t="s">
        <v>32</v>
      </c>
      <c r="D20">
        <v>3</v>
      </c>
      <c r="E20">
        <v>3</v>
      </c>
      <c r="F20">
        <v>0</v>
      </c>
      <c r="G20">
        <v>0</v>
      </c>
      <c r="H20">
        <v>1</v>
      </c>
      <c r="I20">
        <v>0</v>
      </c>
      <c r="J20">
        <v>3</v>
      </c>
      <c r="K20">
        <v>1</v>
      </c>
      <c r="L20">
        <v>1</v>
      </c>
      <c r="N20" s="153"/>
      <c r="O20" s="3" t="s">
        <v>77</v>
      </c>
      <c r="P20" s="4" t="s">
        <v>169</v>
      </c>
      <c r="Q20">
        <v>1</v>
      </c>
      <c r="R20">
        <v>1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AA20" s="153"/>
    </row>
    <row r="21" spans="1:27" ht="13.5">
      <c r="A21" s="153"/>
      <c r="B21" s="3"/>
      <c r="C21" s="4"/>
      <c r="N21" s="153"/>
      <c r="O21" s="3"/>
      <c r="P21" s="4"/>
      <c r="AA21" s="153"/>
    </row>
    <row r="22" spans="1:27" ht="13.5">
      <c r="A22" s="153"/>
      <c r="B22" s="3"/>
      <c r="C22" s="4" t="s">
        <v>62</v>
      </c>
      <c r="D22" s="1" t="s">
        <v>65</v>
      </c>
      <c r="E22" s="1" t="s">
        <v>66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63</v>
      </c>
      <c r="K22" s="1" t="s">
        <v>64</v>
      </c>
      <c r="L22" s="1" t="s">
        <v>69</v>
      </c>
      <c r="M22" s="1"/>
      <c r="N22" s="153"/>
      <c r="O22" s="3"/>
      <c r="P22" s="4" t="s">
        <v>62</v>
      </c>
      <c r="Q22" s="1" t="s">
        <v>65</v>
      </c>
      <c r="R22" s="1" t="s">
        <v>66</v>
      </c>
      <c r="S22" s="1" t="s">
        <v>5</v>
      </c>
      <c r="T22" s="1" t="s">
        <v>7</v>
      </c>
      <c r="U22" s="1" t="s">
        <v>9</v>
      </c>
      <c r="V22" s="1" t="s">
        <v>13</v>
      </c>
      <c r="W22" s="1" t="s">
        <v>63</v>
      </c>
      <c r="X22" s="1" t="s">
        <v>64</v>
      </c>
      <c r="Y22" s="1" t="s">
        <v>69</v>
      </c>
      <c r="Z22" s="1"/>
      <c r="AA22" s="153"/>
    </row>
    <row r="23" spans="1:27" ht="13.5">
      <c r="A23" s="153"/>
      <c r="B23" s="3"/>
      <c r="C23" s="4" t="s">
        <v>143</v>
      </c>
      <c r="D23">
        <v>5</v>
      </c>
      <c r="E23">
        <v>71</v>
      </c>
      <c r="F23">
        <v>19</v>
      </c>
      <c r="G23">
        <v>1</v>
      </c>
      <c r="H23">
        <v>1</v>
      </c>
      <c r="I23">
        <v>4</v>
      </c>
      <c r="J23">
        <v>1</v>
      </c>
      <c r="K23">
        <v>1</v>
      </c>
      <c r="L23">
        <v>0</v>
      </c>
      <c r="N23" s="153"/>
      <c r="O23" s="3"/>
      <c r="P23" s="4" t="s">
        <v>105</v>
      </c>
      <c r="Q23">
        <v>5</v>
      </c>
      <c r="R23">
        <v>74</v>
      </c>
      <c r="S23">
        <v>20</v>
      </c>
      <c r="T23">
        <v>1</v>
      </c>
      <c r="U23">
        <v>1</v>
      </c>
      <c r="V23">
        <v>2</v>
      </c>
      <c r="W23">
        <v>1</v>
      </c>
      <c r="X23">
        <v>0</v>
      </c>
      <c r="Y23">
        <v>0</v>
      </c>
      <c r="AA23" s="153"/>
    </row>
    <row r="24" spans="1:27" ht="13.5">
      <c r="A24" s="153"/>
      <c r="B24" s="3"/>
      <c r="C24" s="4"/>
      <c r="N24" s="153"/>
      <c r="O24" s="3"/>
      <c r="P24" s="4"/>
      <c r="AA24" s="153"/>
    </row>
    <row r="25" spans="1:27" ht="9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</row>
    <row r="26" spans="1:27" ht="14.25" thickBot="1">
      <c r="A26" s="153"/>
      <c r="B26" t="s">
        <v>202</v>
      </c>
      <c r="N26" s="153"/>
      <c r="O26" t="s">
        <v>181</v>
      </c>
      <c r="AA26" s="153"/>
    </row>
    <row r="27" spans="1:27" ht="24.75" customHeight="1">
      <c r="A27" s="153"/>
      <c r="C27" s="6"/>
      <c r="D27" s="7">
        <v>1</v>
      </c>
      <c r="E27" s="7">
        <v>2</v>
      </c>
      <c r="F27" s="7">
        <v>3</v>
      </c>
      <c r="G27" s="7">
        <v>4</v>
      </c>
      <c r="H27" s="7">
        <v>5</v>
      </c>
      <c r="I27" s="8" t="s">
        <v>0</v>
      </c>
      <c r="J27" s="56"/>
      <c r="K27" s="2"/>
      <c r="L27" s="2"/>
      <c r="N27" s="153"/>
      <c r="P27" s="6"/>
      <c r="Q27" s="7">
        <v>1</v>
      </c>
      <c r="R27" s="7">
        <v>2</v>
      </c>
      <c r="S27" s="7">
        <v>3</v>
      </c>
      <c r="T27" s="7">
        <v>4</v>
      </c>
      <c r="U27" s="7">
        <v>5</v>
      </c>
      <c r="V27" s="8" t="s">
        <v>0</v>
      </c>
      <c r="W27" s="56"/>
      <c r="X27" s="2"/>
      <c r="Y27" s="2"/>
      <c r="AA27" s="153"/>
    </row>
    <row r="28" spans="1:27" ht="24.75" customHeight="1">
      <c r="A28" s="153"/>
      <c r="C28" s="76" t="s">
        <v>199</v>
      </c>
      <c r="D28" s="9">
        <v>1</v>
      </c>
      <c r="E28" s="9">
        <v>0</v>
      </c>
      <c r="F28" s="9">
        <v>0</v>
      </c>
      <c r="G28" s="9">
        <v>0</v>
      </c>
      <c r="H28" s="9">
        <v>0</v>
      </c>
      <c r="I28" s="10">
        <v>1</v>
      </c>
      <c r="J28" s="56"/>
      <c r="K28" s="2"/>
      <c r="L28" s="2"/>
      <c r="N28" s="153"/>
      <c r="P28" s="76" t="s">
        <v>158</v>
      </c>
      <c r="Q28" s="9">
        <v>1</v>
      </c>
      <c r="R28" s="9">
        <v>3</v>
      </c>
      <c r="S28" s="9">
        <v>4</v>
      </c>
      <c r="T28" s="9"/>
      <c r="U28" s="9"/>
      <c r="V28" s="10">
        <v>8</v>
      </c>
      <c r="W28" s="56"/>
      <c r="X28" s="2"/>
      <c r="Y28" s="2"/>
      <c r="AA28" s="153"/>
    </row>
    <row r="29" spans="1:27" ht="24.75" customHeight="1" thickBot="1">
      <c r="A29" s="153"/>
      <c r="C29" s="75" t="s">
        <v>239</v>
      </c>
      <c r="D29" s="11">
        <v>0</v>
      </c>
      <c r="E29" s="11">
        <v>0</v>
      </c>
      <c r="F29" s="11">
        <v>0</v>
      </c>
      <c r="G29" s="11">
        <v>1</v>
      </c>
      <c r="H29" s="11" t="s">
        <v>200</v>
      </c>
      <c r="I29" s="12">
        <v>2</v>
      </c>
      <c r="J29" s="56"/>
      <c r="K29" s="2"/>
      <c r="L29" s="2"/>
      <c r="N29" s="153"/>
      <c r="P29" s="75" t="s">
        <v>172</v>
      </c>
      <c r="Q29" s="11">
        <v>1</v>
      </c>
      <c r="R29" s="11">
        <v>0</v>
      </c>
      <c r="S29" s="11">
        <v>0</v>
      </c>
      <c r="T29" s="11"/>
      <c r="U29" s="11"/>
      <c r="V29" s="12">
        <v>1</v>
      </c>
      <c r="W29" s="56"/>
      <c r="X29" s="2"/>
      <c r="Y29" s="2"/>
      <c r="AA29" s="153"/>
    </row>
    <row r="30" spans="1:27" ht="13.5">
      <c r="A30" s="153"/>
      <c r="N30" s="153"/>
      <c r="AA30" s="153"/>
    </row>
    <row r="31" spans="1:27" ht="13.5">
      <c r="A31" s="153"/>
      <c r="C31" t="s">
        <v>3</v>
      </c>
      <c r="D31" t="s">
        <v>192</v>
      </c>
      <c r="N31" s="153"/>
      <c r="P31" t="s">
        <v>3</v>
      </c>
      <c r="Q31" t="s">
        <v>173</v>
      </c>
      <c r="AA31" s="153"/>
    </row>
    <row r="32" spans="1:27" ht="13.5">
      <c r="A32" s="153"/>
      <c r="N32" s="153"/>
      <c r="P32" t="s">
        <v>2</v>
      </c>
      <c r="Q32" t="s">
        <v>180</v>
      </c>
      <c r="AA32" s="153"/>
    </row>
    <row r="33" spans="1:27" ht="13.5">
      <c r="A33" s="153"/>
      <c r="N33" s="153"/>
      <c r="AA33" s="153"/>
    </row>
    <row r="34" spans="1:27" ht="13.5">
      <c r="A34" s="153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1"/>
      <c r="N34" s="153"/>
      <c r="P34" s="1" t="s">
        <v>4</v>
      </c>
      <c r="Q34" s="1" t="s">
        <v>5</v>
      </c>
      <c r="R34" s="1" t="s">
        <v>6</v>
      </c>
      <c r="S34" s="1" t="s">
        <v>7</v>
      </c>
      <c r="T34" s="1" t="s">
        <v>8</v>
      </c>
      <c r="U34" s="1" t="s">
        <v>11</v>
      </c>
      <c r="V34" s="1" t="s">
        <v>9</v>
      </c>
      <c r="W34" s="1" t="s">
        <v>13</v>
      </c>
      <c r="X34" s="1" t="s">
        <v>10</v>
      </c>
      <c r="Y34" s="1" t="s">
        <v>12</v>
      </c>
      <c r="AA34" s="153"/>
    </row>
    <row r="35" spans="1:27" ht="13.5">
      <c r="A35" s="153"/>
      <c r="B35" s="3" t="s">
        <v>128</v>
      </c>
      <c r="C35" s="4" t="s">
        <v>193</v>
      </c>
      <c r="D35">
        <v>3</v>
      </c>
      <c r="E35">
        <v>3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N35" s="153"/>
      <c r="O35" s="3" t="s">
        <v>138</v>
      </c>
      <c r="P35" s="4" t="s">
        <v>159</v>
      </c>
      <c r="Q35">
        <v>3</v>
      </c>
      <c r="R35">
        <v>3</v>
      </c>
      <c r="S35">
        <v>1</v>
      </c>
      <c r="T35">
        <v>1</v>
      </c>
      <c r="U35">
        <v>1</v>
      </c>
      <c r="V35">
        <v>0</v>
      </c>
      <c r="W35">
        <v>0</v>
      </c>
      <c r="X35">
        <v>1</v>
      </c>
      <c r="Y35">
        <v>0</v>
      </c>
      <c r="AA35" s="153"/>
    </row>
    <row r="36" spans="1:27" ht="13.5">
      <c r="A36" s="153"/>
      <c r="B36" s="3" t="s">
        <v>19</v>
      </c>
      <c r="C36" s="4" t="s">
        <v>194</v>
      </c>
      <c r="D36">
        <v>3</v>
      </c>
      <c r="E36">
        <v>2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0</v>
      </c>
      <c r="N36" s="153"/>
      <c r="O36" s="3" t="s">
        <v>18</v>
      </c>
      <c r="P36" s="4" t="s">
        <v>160</v>
      </c>
      <c r="Q36">
        <v>3</v>
      </c>
      <c r="R36">
        <v>3</v>
      </c>
      <c r="S36">
        <v>2</v>
      </c>
      <c r="T36">
        <v>2</v>
      </c>
      <c r="U36">
        <v>1</v>
      </c>
      <c r="V36">
        <v>0</v>
      </c>
      <c r="W36">
        <v>0</v>
      </c>
      <c r="X36">
        <v>0</v>
      </c>
      <c r="Y36">
        <v>0</v>
      </c>
      <c r="AA36" s="153"/>
    </row>
    <row r="37" spans="1:27" ht="13.5">
      <c r="A37" s="153"/>
      <c r="B37" s="3" t="s">
        <v>18</v>
      </c>
      <c r="C37" s="4" t="s">
        <v>15</v>
      </c>
      <c r="D37">
        <v>3</v>
      </c>
      <c r="E37">
        <v>2</v>
      </c>
      <c r="F37">
        <v>0</v>
      </c>
      <c r="G37">
        <v>0</v>
      </c>
      <c r="H37">
        <v>0</v>
      </c>
      <c r="I37">
        <v>1</v>
      </c>
      <c r="J37">
        <v>0</v>
      </c>
      <c r="K37">
        <v>0</v>
      </c>
      <c r="L37">
        <v>0</v>
      </c>
      <c r="N37" s="153"/>
      <c r="O37" s="3" t="s">
        <v>175</v>
      </c>
      <c r="P37" s="4" t="s">
        <v>162</v>
      </c>
      <c r="Q37">
        <v>2</v>
      </c>
      <c r="R37">
        <v>2</v>
      </c>
      <c r="S37">
        <v>0</v>
      </c>
      <c r="T37">
        <v>0</v>
      </c>
      <c r="U37">
        <v>1</v>
      </c>
      <c r="V37">
        <v>0</v>
      </c>
      <c r="W37">
        <v>0</v>
      </c>
      <c r="X37">
        <v>2</v>
      </c>
      <c r="Y37">
        <v>0</v>
      </c>
      <c r="AA37" s="153"/>
    </row>
    <row r="38" spans="1:27" ht="13.5">
      <c r="A38" s="153"/>
      <c r="B38" s="3" t="s">
        <v>104</v>
      </c>
      <c r="C38" s="4" t="s">
        <v>195</v>
      </c>
      <c r="D38">
        <v>3</v>
      </c>
      <c r="E38">
        <v>3</v>
      </c>
      <c r="F38">
        <v>1</v>
      </c>
      <c r="G38">
        <v>1</v>
      </c>
      <c r="H38">
        <v>0</v>
      </c>
      <c r="I38">
        <v>0</v>
      </c>
      <c r="J38">
        <v>0</v>
      </c>
      <c r="K38">
        <v>1</v>
      </c>
      <c r="L38">
        <v>1</v>
      </c>
      <c r="N38" s="153"/>
      <c r="O38" s="3" t="s">
        <v>176</v>
      </c>
      <c r="P38" s="4" t="s">
        <v>16</v>
      </c>
      <c r="Q38">
        <v>2</v>
      </c>
      <c r="R38">
        <v>1</v>
      </c>
      <c r="S38">
        <v>0</v>
      </c>
      <c r="T38">
        <v>0</v>
      </c>
      <c r="U38">
        <v>0</v>
      </c>
      <c r="V38">
        <v>1</v>
      </c>
      <c r="W38">
        <v>0</v>
      </c>
      <c r="X38">
        <v>0</v>
      </c>
      <c r="Y38">
        <v>2</v>
      </c>
      <c r="AA38" s="153"/>
    </row>
    <row r="39" spans="1:27" ht="13.5">
      <c r="A39" s="153"/>
      <c r="B39" s="3" t="s">
        <v>196</v>
      </c>
      <c r="C39" s="4" t="s">
        <v>132</v>
      </c>
      <c r="D39">
        <v>2</v>
      </c>
      <c r="E39">
        <v>2</v>
      </c>
      <c r="F39">
        <v>1</v>
      </c>
      <c r="G39">
        <v>0</v>
      </c>
      <c r="H39">
        <v>1</v>
      </c>
      <c r="I39">
        <v>0</v>
      </c>
      <c r="J39">
        <v>0</v>
      </c>
      <c r="K39">
        <v>1</v>
      </c>
      <c r="L39">
        <v>0</v>
      </c>
      <c r="N39" s="153"/>
      <c r="O39" s="3" t="s">
        <v>177</v>
      </c>
      <c r="P39" s="4" t="s">
        <v>112</v>
      </c>
      <c r="Q39">
        <v>2</v>
      </c>
      <c r="R39">
        <v>1</v>
      </c>
      <c r="S39">
        <v>0</v>
      </c>
      <c r="T39">
        <v>0</v>
      </c>
      <c r="U39">
        <v>0</v>
      </c>
      <c r="V39">
        <v>1</v>
      </c>
      <c r="W39">
        <v>0</v>
      </c>
      <c r="X39">
        <v>0</v>
      </c>
      <c r="Y39">
        <v>0</v>
      </c>
      <c r="AA39" s="153"/>
    </row>
    <row r="40" spans="1:27" ht="13.5">
      <c r="A40" s="153"/>
      <c r="B40" s="3" t="s">
        <v>102</v>
      </c>
      <c r="C40" s="4" t="s">
        <v>135</v>
      </c>
      <c r="D40">
        <v>2</v>
      </c>
      <c r="E40">
        <v>2</v>
      </c>
      <c r="F40">
        <v>1</v>
      </c>
      <c r="G40">
        <v>0</v>
      </c>
      <c r="H40">
        <v>0</v>
      </c>
      <c r="I40">
        <v>0</v>
      </c>
      <c r="J40">
        <v>1</v>
      </c>
      <c r="K40">
        <v>1</v>
      </c>
      <c r="L40">
        <v>0</v>
      </c>
      <c r="N40" s="153"/>
      <c r="O40" s="3" t="s">
        <v>102</v>
      </c>
      <c r="P40" s="4" t="s">
        <v>165</v>
      </c>
      <c r="Q40">
        <v>2</v>
      </c>
      <c r="R40">
        <v>2</v>
      </c>
      <c r="S40">
        <v>0</v>
      </c>
      <c r="T40">
        <v>0</v>
      </c>
      <c r="U40">
        <v>1</v>
      </c>
      <c r="V40">
        <v>0</v>
      </c>
      <c r="W40">
        <v>0</v>
      </c>
      <c r="X40">
        <v>1</v>
      </c>
      <c r="Y40">
        <v>0</v>
      </c>
      <c r="AA40" s="153"/>
    </row>
    <row r="41" spans="1:27" ht="13.5">
      <c r="A41" s="153"/>
      <c r="B41" s="3" t="s">
        <v>20</v>
      </c>
      <c r="C41" s="4" t="s">
        <v>137</v>
      </c>
      <c r="D41">
        <v>2</v>
      </c>
      <c r="E41">
        <v>1</v>
      </c>
      <c r="F41">
        <v>0</v>
      </c>
      <c r="G41">
        <v>0</v>
      </c>
      <c r="H41">
        <v>0</v>
      </c>
      <c r="I41">
        <v>1</v>
      </c>
      <c r="J41">
        <v>1</v>
      </c>
      <c r="K41">
        <v>0</v>
      </c>
      <c r="L41">
        <v>2</v>
      </c>
      <c r="N41" s="153"/>
      <c r="O41" s="3" t="s">
        <v>19</v>
      </c>
      <c r="P41" s="4" t="s">
        <v>166</v>
      </c>
      <c r="Q41">
        <v>2</v>
      </c>
      <c r="R41">
        <v>2</v>
      </c>
      <c r="S41">
        <v>1</v>
      </c>
      <c r="T41">
        <v>0</v>
      </c>
      <c r="U41">
        <v>1</v>
      </c>
      <c r="V41">
        <v>0</v>
      </c>
      <c r="W41">
        <v>1</v>
      </c>
      <c r="X41">
        <v>1</v>
      </c>
      <c r="Y41">
        <v>0</v>
      </c>
      <c r="AA41" s="153"/>
    </row>
    <row r="42" spans="1:27" ht="13.5">
      <c r="A42" s="153"/>
      <c r="B42" s="3" t="s">
        <v>17</v>
      </c>
      <c r="C42" s="4" t="s">
        <v>197</v>
      </c>
      <c r="D42">
        <v>1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N42" s="153"/>
      <c r="O42" s="3" t="s">
        <v>17</v>
      </c>
      <c r="P42" s="4" t="s">
        <v>167</v>
      </c>
      <c r="Q42">
        <v>2</v>
      </c>
      <c r="R42">
        <v>2</v>
      </c>
      <c r="S42">
        <v>1</v>
      </c>
      <c r="T42">
        <v>0</v>
      </c>
      <c r="U42">
        <v>1</v>
      </c>
      <c r="V42">
        <v>0</v>
      </c>
      <c r="W42">
        <v>1</v>
      </c>
      <c r="X42">
        <v>1</v>
      </c>
      <c r="Y42">
        <v>0</v>
      </c>
      <c r="AA42" s="153"/>
    </row>
    <row r="43" spans="1:27" ht="13.5">
      <c r="A43" s="153"/>
      <c r="B43" s="3" t="s">
        <v>17</v>
      </c>
      <c r="C43" s="4" t="s">
        <v>133</v>
      </c>
      <c r="D43">
        <v>1</v>
      </c>
      <c r="E43">
        <v>0</v>
      </c>
      <c r="F43">
        <v>0</v>
      </c>
      <c r="G43">
        <v>0</v>
      </c>
      <c r="H43">
        <v>0</v>
      </c>
      <c r="I43">
        <v>1</v>
      </c>
      <c r="J43">
        <v>0</v>
      </c>
      <c r="K43">
        <v>1</v>
      </c>
      <c r="L43">
        <v>0</v>
      </c>
      <c r="N43" s="153"/>
      <c r="O43" s="3" t="s">
        <v>77</v>
      </c>
      <c r="P43" s="4" t="s">
        <v>178</v>
      </c>
      <c r="Q43">
        <v>2</v>
      </c>
      <c r="R43">
        <v>2</v>
      </c>
      <c r="S43">
        <v>1</v>
      </c>
      <c r="T43">
        <v>1</v>
      </c>
      <c r="U43">
        <v>2</v>
      </c>
      <c r="V43">
        <v>0</v>
      </c>
      <c r="W43">
        <v>0</v>
      </c>
      <c r="X43">
        <v>1</v>
      </c>
      <c r="Y43">
        <v>0</v>
      </c>
      <c r="AA43" s="153"/>
    </row>
    <row r="44" spans="1:27" ht="13.5">
      <c r="A44" s="153"/>
      <c r="B44" s="3" t="s">
        <v>103</v>
      </c>
      <c r="C44" s="4" t="s">
        <v>141</v>
      </c>
      <c r="D44">
        <v>2</v>
      </c>
      <c r="E44">
        <v>1</v>
      </c>
      <c r="F44">
        <v>0</v>
      </c>
      <c r="G44">
        <v>0</v>
      </c>
      <c r="H44">
        <v>0</v>
      </c>
      <c r="I44">
        <v>1</v>
      </c>
      <c r="J44">
        <v>0</v>
      </c>
      <c r="K44">
        <v>1</v>
      </c>
      <c r="L44">
        <v>0</v>
      </c>
      <c r="N44" s="153"/>
      <c r="O44" s="3" t="s">
        <v>77</v>
      </c>
      <c r="P44" s="4" t="s">
        <v>179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AA44" s="153"/>
    </row>
    <row r="45" spans="1:27" ht="13.5">
      <c r="A45" s="153"/>
      <c r="B45" s="3"/>
      <c r="C45" s="4"/>
      <c r="N45" s="153"/>
      <c r="AA45" s="153"/>
    </row>
    <row r="46" spans="1:27" ht="13.5">
      <c r="A46" s="153"/>
      <c r="B46" s="3"/>
      <c r="C46" s="4" t="s">
        <v>62</v>
      </c>
      <c r="D46" s="1" t="s">
        <v>65</v>
      </c>
      <c r="E46" s="1" t="s">
        <v>66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63</v>
      </c>
      <c r="K46" s="1" t="s">
        <v>64</v>
      </c>
      <c r="L46" s="1" t="s">
        <v>69</v>
      </c>
      <c r="N46" s="153"/>
      <c r="O46" s="3"/>
      <c r="P46" s="4" t="s">
        <v>62</v>
      </c>
      <c r="Q46" s="1" t="s">
        <v>65</v>
      </c>
      <c r="R46" s="1" t="s">
        <v>66</v>
      </c>
      <c r="S46" s="1" t="s">
        <v>5</v>
      </c>
      <c r="T46" s="1" t="s">
        <v>7</v>
      </c>
      <c r="U46" s="1" t="s">
        <v>9</v>
      </c>
      <c r="V46" s="1" t="s">
        <v>13</v>
      </c>
      <c r="W46" s="1" t="s">
        <v>63</v>
      </c>
      <c r="X46" s="1" t="s">
        <v>64</v>
      </c>
      <c r="Y46" s="1" t="s">
        <v>69</v>
      </c>
      <c r="AA46" s="153"/>
    </row>
    <row r="47" spans="1:27" ht="13.5">
      <c r="A47" s="153"/>
      <c r="B47" s="3"/>
      <c r="C47" s="4" t="s">
        <v>143</v>
      </c>
      <c r="D47">
        <v>5</v>
      </c>
      <c r="E47">
        <v>70</v>
      </c>
      <c r="F47">
        <v>20</v>
      </c>
      <c r="G47">
        <v>1</v>
      </c>
      <c r="H47">
        <v>0</v>
      </c>
      <c r="I47">
        <v>5</v>
      </c>
      <c r="J47">
        <v>1</v>
      </c>
      <c r="K47">
        <v>0</v>
      </c>
      <c r="L47">
        <v>0</v>
      </c>
      <c r="N47" s="153"/>
      <c r="O47" s="3"/>
      <c r="P47" s="4" t="s">
        <v>174</v>
      </c>
      <c r="Q47">
        <v>3</v>
      </c>
      <c r="R47">
        <v>53</v>
      </c>
      <c r="S47">
        <v>14</v>
      </c>
      <c r="T47">
        <v>2</v>
      </c>
      <c r="U47">
        <v>2</v>
      </c>
      <c r="V47">
        <v>1</v>
      </c>
      <c r="W47">
        <v>1</v>
      </c>
      <c r="X47">
        <v>0</v>
      </c>
      <c r="Y47">
        <v>0</v>
      </c>
      <c r="AA47" s="153"/>
    </row>
    <row r="48" spans="1:27" ht="13.5">
      <c r="A48" s="153"/>
      <c r="B48" s="3"/>
      <c r="C48" s="4"/>
      <c r="D48" s="1"/>
      <c r="E48" s="1"/>
      <c r="F48" s="1"/>
      <c r="G48" s="1"/>
      <c r="H48" s="1"/>
      <c r="I48" s="1"/>
      <c r="J48" s="1"/>
      <c r="K48" s="1"/>
      <c r="L48" s="1"/>
      <c r="N48" s="153"/>
      <c r="AA48" s="153"/>
    </row>
    <row r="49" spans="1:27" ht="13.5">
      <c r="A49" s="153"/>
      <c r="N49" s="153"/>
      <c r="AA49" s="153"/>
    </row>
    <row r="50" spans="1:27" ht="9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</row>
    <row r="51" spans="1:27" ht="14.25" customHeight="1" thickBot="1">
      <c r="A51" s="153"/>
      <c r="B51" t="s">
        <v>201</v>
      </c>
      <c r="N51" s="153"/>
      <c r="O51" t="s">
        <v>183</v>
      </c>
      <c r="AA51" s="153"/>
    </row>
    <row r="52" spans="1:27" ht="24.75" customHeight="1">
      <c r="A52" s="153"/>
      <c r="C52" s="6"/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8" t="s">
        <v>0</v>
      </c>
      <c r="J52" s="56"/>
      <c r="K52" s="2"/>
      <c r="L52" s="2"/>
      <c r="N52" s="153"/>
      <c r="P52" s="6"/>
      <c r="Q52" s="7">
        <v>1</v>
      </c>
      <c r="R52" s="7">
        <v>2</v>
      </c>
      <c r="S52" s="7">
        <v>3</v>
      </c>
      <c r="T52" s="7">
        <v>4</v>
      </c>
      <c r="U52" s="7">
        <v>5</v>
      </c>
      <c r="V52" s="8" t="s">
        <v>0</v>
      </c>
      <c r="W52" s="56"/>
      <c r="X52" s="2"/>
      <c r="Y52" s="2"/>
      <c r="AA52" s="153"/>
    </row>
    <row r="53" spans="1:27" ht="24.75" customHeight="1">
      <c r="A53" s="153"/>
      <c r="C53" s="76" t="s">
        <v>214</v>
      </c>
      <c r="D53" s="9">
        <v>2</v>
      </c>
      <c r="E53" s="9">
        <v>2</v>
      </c>
      <c r="F53" s="9">
        <v>0</v>
      </c>
      <c r="G53" s="9">
        <v>0</v>
      </c>
      <c r="H53" s="9"/>
      <c r="I53" s="10">
        <v>4</v>
      </c>
      <c r="J53" s="56"/>
      <c r="K53" s="2"/>
      <c r="L53" s="2"/>
      <c r="N53" s="153"/>
      <c r="P53" s="76" t="s">
        <v>122</v>
      </c>
      <c r="Q53" s="9">
        <v>0</v>
      </c>
      <c r="R53" s="9">
        <v>0</v>
      </c>
      <c r="S53" s="9">
        <v>0</v>
      </c>
      <c r="T53" s="9"/>
      <c r="U53" s="9"/>
      <c r="V53" s="10">
        <v>0</v>
      </c>
      <c r="W53" s="56"/>
      <c r="X53" s="2"/>
      <c r="Y53" s="2"/>
      <c r="AA53" s="153"/>
    </row>
    <row r="54" spans="1:27" ht="24.75" customHeight="1" thickBot="1">
      <c r="A54" s="153"/>
      <c r="C54" s="75" t="s">
        <v>239</v>
      </c>
      <c r="D54" s="11">
        <v>2</v>
      </c>
      <c r="E54" s="11">
        <v>0</v>
      </c>
      <c r="F54" s="11">
        <v>4</v>
      </c>
      <c r="G54" s="11" t="s">
        <v>215</v>
      </c>
      <c r="H54" s="11"/>
      <c r="I54" s="12">
        <v>11</v>
      </c>
      <c r="J54" s="56"/>
      <c r="K54" s="2"/>
      <c r="L54" s="2"/>
      <c r="N54" s="153"/>
      <c r="P54" s="75" t="s">
        <v>158</v>
      </c>
      <c r="Q54" s="11">
        <v>5</v>
      </c>
      <c r="R54" s="11">
        <v>1</v>
      </c>
      <c r="S54" s="11" t="s">
        <v>200</v>
      </c>
      <c r="T54" s="11"/>
      <c r="U54" s="11"/>
      <c r="V54" s="12">
        <v>7</v>
      </c>
      <c r="W54" s="56"/>
      <c r="X54" s="2"/>
      <c r="Y54" s="2"/>
      <c r="AA54" s="153"/>
    </row>
    <row r="55" spans="1:27" ht="14.25" customHeight="1">
      <c r="A55" s="153"/>
      <c r="N55" s="153"/>
      <c r="AA55" s="153"/>
    </row>
    <row r="56" spans="1:27" ht="14.25" customHeight="1">
      <c r="A56" s="153"/>
      <c r="C56" t="s">
        <v>3</v>
      </c>
      <c r="D56" t="s">
        <v>216</v>
      </c>
      <c r="N56" s="153"/>
      <c r="P56" t="s">
        <v>3</v>
      </c>
      <c r="Q56" t="s">
        <v>186</v>
      </c>
      <c r="AA56" s="153"/>
    </row>
    <row r="57" spans="1:27" ht="14.25" customHeight="1">
      <c r="A57" s="153"/>
      <c r="C57" t="s">
        <v>1</v>
      </c>
      <c r="D57" t="s">
        <v>217</v>
      </c>
      <c r="N57" s="153"/>
      <c r="P57" t="s">
        <v>2</v>
      </c>
      <c r="Q57" t="s">
        <v>187</v>
      </c>
      <c r="AA57" s="153"/>
    </row>
    <row r="58" spans="1:27" ht="14.25" customHeight="1">
      <c r="A58" s="153"/>
      <c r="C58" t="s">
        <v>2</v>
      </c>
      <c r="D58" t="s">
        <v>218</v>
      </c>
      <c r="N58" s="153"/>
      <c r="AA58" s="153"/>
    </row>
    <row r="59" spans="1:27" ht="13.5" customHeight="1">
      <c r="A59" s="153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53"/>
      <c r="P59" s="1" t="s">
        <v>4</v>
      </c>
      <c r="Q59" s="1" t="s">
        <v>5</v>
      </c>
      <c r="R59" s="1" t="s">
        <v>6</v>
      </c>
      <c r="S59" s="1" t="s">
        <v>7</v>
      </c>
      <c r="T59" s="1" t="s">
        <v>8</v>
      </c>
      <c r="U59" s="1" t="s">
        <v>11</v>
      </c>
      <c r="V59" s="1" t="s">
        <v>9</v>
      </c>
      <c r="W59" s="1" t="s">
        <v>13</v>
      </c>
      <c r="X59" s="1" t="s">
        <v>10</v>
      </c>
      <c r="Y59" s="1" t="s">
        <v>12</v>
      </c>
      <c r="AA59" s="153"/>
    </row>
    <row r="60" spans="1:27" ht="13.5" customHeight="1">
      <c r="A60" s="153"/>
      <c r="C60" s="1" t="s">
        <v>4</v>
      </c>
      <c r="D60" s="1" t="s">
        <v>5</v>
      </c>
      <c r="E60" s="1" t="s">
        <v>6</v>
      </c>
      <c r="F60" s="1" t="s">
        <v>7</v>
      </c>
      <c r="G60" s="1" t="s">
        <v>8</v>
      </c>
      <c r="H60" s="1" t="s">
        <v>11</v>
      </c>
      <c r="I60" s="1" t="s">
        <v>9</v>
      </c>
      <c r="J60" s="1" t="s">
        <v>13</v>
      </c>
      <c r="K60" s="1" t="s">
        <v>10</v>
      </c>
      <c r="L60" s="1" t="s">
        <v>12</v>
      </c>
      <c r="N60" s="153"/>
      <c r="O60" s="3" t="s">
        <v>19</v>
      </c>
      <c r="P60" s="4" t="s">
        <v>159</v>
      </c>
      <c r="Q60">
        <v>2</v>
      </c>
      <c r="R60">
        <v>0</v>
      </c>
      <c r="S60">
        <v>0</v>
      </c>
      <c r="T60">
        <v>0</v>
      </c>
      <c r="U60">
        <v>1</v>
      </c>
      <c r="V60">
        <v>2</v>
      </c>
      <c r="W60">
        <v>0</v>
      </c>
      <c r="X60">
        <v>3</v>
      </c>
      <c r="Y60">
        <v>0</v>
      </c>
      <c r="AA60" s="153"/>
    </row>
    <row r="61" spans="1:27" ht="13.5" customHeight="1">
      <c r="A61" s="153"/>
      <c r="B61" s="3" t="s">
        <v>128</v>
      </c>
      <c r="C61" s="4" t="s">
        <v>193</v>
      </c>
      <c r="D61">
        <v>4</v>
      </c>
      <c r="E61">
        <v>3</v>
      </c>
      <c r="F61">
        <v>1</v>
      </c>
      <c r="G61">
        <v>1</v>
      </c>
      <c r="H61">
        <v>1</v>
      </c>
      <c r="I61">
        <v>1</v>
      </c>
      <c r="J61">
        <v>0</v>
      </c>
      <c r="K61">
        <v>1</v>
      </c>
      <c r="L61">
        <v>0</v>
      </c>
      <c r="N61" s="153"/>
      <c r="O61" s="3" t="s">
        <v>18</v>
      </c>
      <c r="P61" s="4" t="s">
        <v>160</v>
      </c>
      <c r="Q61">
        <v>2</v>
      </c>
      <c r="R61">
        <v>1</v>
      </c>
      <c r="S61">
        <v>0</v>
      </c>
      <c r="T61">
        <v>0</v>
      </c>
      <c r="U61">
        <v>1</v>
      </c>
      <c r="V61">
        <v>1</v>
      </c>
      <c r="W61">
        <v>0</v>
      </c>
      <c r="X61">
        <v>2</v>
      </c>
      <c r="Y61">
        <v>0</v>
      </c>
      <c r="AA61" s="153"/>
    </row>
    <row r="62" spans="1:27" ht="13.5" customHeight="1">
      <c r="A62" s="153"/>
      <c r="B62" s="3" t="s">
        <v>235</v>
      </c>
      <c r="C62" s="4" t="s">
        <v>194</v>
      </c>
      <c r="D62">
        <v>3</v>
      </c>
      <c r="E62">
        <v>1</v>
      </c>
      <c r="F62">
        <v>1</v>
      </c>
      <c r="G62">
        <v>0</v>
      </c>
      <c r="H62">
        <v>2</v>
      </c>
      <c r="I62">
        <v>2</v>
      </c>
      <c r="J62">
        <v>0</v>
      </c>
      <c r="K62">
        <v>1</v>
      </c>
      <c r="L62">
        <v>1</v>
      </c>
      <c r="N62" s="153"/>
      <c r="O62" s="3" t="s">
        <v>104</v>
      </c>
      <c r="P62" s="4" t="s">
        <v>162</v>
      </c>
      <c r="Q62">
        <v>2</v>
      </c>
      <c r="R62">
        <v>2</v>
      </c>
      <c r="S62">
        <v>0</v>
      </c>
      <c r="T62">
        <v>1</v>
      </c>
      <c r="U62">
        <v>0</v>
      </c>
      <c r="V62">
        <v>0</v>
      </c>
      <c r="W62">
        <v>1</v>
      </c>
      <c r="X62">
        <v>1</v>
      </c>
      <c r="Y62">
        <v>0</v>
      </c>
      <c r="AA62" s="153"/>
    </row>
    <row r="63" spans="1:27" ht="13.5" customHeight="1">
      <c r="A63" s="153"/>
      <c r="B63" s="3" t="s">
        <v>232</v>
      </c>
      <c r="C63" s="4" t="s">
        <v>15</v>
      </c>
      <c r="D63">
        <v>3</v>
      </c>
      <c r="E63">
        <v>2</v>
      </c>
      <c r="F63">
        <v>0</v>
      </c>
      <c r="G63">
        <v>0</v>
      </c>
      <c r="H63">
        <v>3</v>
      </c>
      <c r="I63">
        <v>1</v>
      </c>
      <c r="J63">
        <v>0</v>
      </c>
      <c r="K63">
        <v>1</v>
      </c>
      <c r="L63">
        <v>1</v>
      </c>
      <c r="N63" s="153"/>
      <c r="O63" s="3" t="s">
        <v>103</v>
      </c>
      <c r="P63" s="4" t="s">
        <v>16</v>
      </c>
      <c r="Q63">
        <v>2</v>
      </c>
      <c r="R63">
        <v>1</v>
      </c>
      <c r="S63">
        <v>0</v>
      </c>
      <c r="T63">
        <v>1</v>
      </c>
      <c r="U63">
        <v>1</v>
      </c>
      <c r="V63">
        <v>0</v>
      </c>
      <c r="W63">
        <v>0</v>
      </c>
      <c r="X63">
        <v>1</v>
      </c>
      <c r="Y63">
        <v>0</v>
      </c>
      <c r="AA63" s="153"/>
    </row>
    <row r="64" spans="1:27" ht="13.5" customHeight="1">
      <c r="A64" s="153"/>
      <c r="B64" s="3" t="s">
        <v>236</v>
      </c>
      <c r="C64" s="4" t="s">
        <v>195</v>
      </c>
      <c r="D64">
        <v>3</v>
      </c>
      <c r="E64">
        <v>2</v>
      </c>
      <c r="F64">
        <v>0</v>
      </c>
      <c r="G64">
        <v>2</v>
      </c>
      <c r="H64">
        <v>1</v>
      </c>
      <c r="I64">
        <v>1</v>
      </c>
      <c r="J64">
        <v>0</v>
      </c>
      <c r="K64">
        <v>0</v>
      </c>
      <c r="L64">
        <v>0</v>
      </c>
      <c r="N64" s="153"/>
      <c r="O64" s="3" t="s">
        <v>177</v>
      </c>
      <c r="P64" s="4" t="s">
        <v>112</v>
      </c>
      <c r="Q64">
        <v>2</v>
      </c>
      <c r="R64">
        <v>2</v>
      </c>
      <c r="S64">
        <v>1</v>
      </c>
      <c r="T64">
        <v>0</v>
      </c>
      <c r="U64">
        <v>2</v>
      </c>
      <c r="V64">
        <v>0</v>
      </c>
      <c r="W64">
        <v>0</v>
      </c>
      <c r="X64">
        <v>1</v>
      </c>
      <c r="Y64">
        <v>0</v>
      </c>
      <c r="AA64" s="153"/>
    </row>
    <row r="65" spans="1:27" ht="13.5" customHeight="1">
      <c r="A65" s="153"/>
      <c r="B65" s="3" t="s">
        <v>196</v>
      </c>
      <c r="C65" s="4" t="s">
        <v>132</v>
      </c>
      <c r="D65">
        <v>3</v>
      </c>
      <c r="E65">
        <v>2</v>
      </c>
      <c r="F65">
        <v>1</v>
      </c>
      <c r="G65">
        <v>2</v>
      </c>
      <c r="H65">
        <v>2</v>
      </c>
      <c r="I65">
        <v>1</v>
      </c>
      <c r="J65">
        <v>0</v>
      </c>
      <c r="K65">
        <v>0</v>
      </c>
      <c r="L65">
        <v>1</v>
      </c>
      <c r="N65" s="153"/>
      <c r="O65" s="3" t="s">
        <v>102</v>
      </c>
      <c r="P65" s="4" t="s">
        <v>165</v>
      </c>
      <c r="Q65">
        <v>2</v>
      </c>
      <c r="R65">
        <v>2</v>
      </c>
      <c r="S65">
        <v>1</v>
      </c>
      <c r="T65">
        <v>1</v>
      </c>
      <c r="U65">
        <v>1</v>
      </c>
      <c r="V65">
        <v>0</v>
      </c>
      <c r="W65">
        <v>0</v>
      </c>
      <c r="X65">
        <v>0</v>
      </c>
      <c r="Y65">
        <v>0</v>
      </c>
      <c r="AA65" s="153"/>
    </row>
    <row r="66" spans="1:27" ht="13.5" customHeight="1">
      <c r="A66" s="153"/>
      <c r="B66" s="3" t="s">
        <v>102</v>
      </c>
      <c r="C66" s="4" t="s">
        <v>135</v>
      </c>
      <c r="D66">
        <v>3</v>
      </c>
      <c r="E66">
        <v>3</v>
      </c>
      <c r="F66">
        <v>1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N66" s="153"/>
      <c r="O66" s="3" t="s">
        <v>20</v>
      </c>
      <c r="P66" s="4" t="s">
        <v>184</v>
      </c>
      <c r="Q66">
        <v>2</v>
      </c>
      <c r="R66">
        <v>2</v>
      </c>
      <c r="S66">
        <v>1</v>
      </c>
      <c r="T66">
        <v>0</v>
      </c>
      <c r="U66">
        <v>1</v>
      </c>
      <c r="V66">
        <v>0</v>
      </c>
      <c r="W66">
        <v>0</v>
      </c>
      <c r="X66">
        <v>0</v>
      </c>
      <c r="Y66">
        <v>0</v>
      </c>
      <c r="AA66" s="153"/>
    </row>
    <row r="67" spans="1:27" ht="13.5" customHeight="1">
      <c r="A67" s="153"/>
      <c r="B67" s="3" t="s">
        <v>20</v>
      </c>
      <c r="C67" s="4" t="s">
        <v>137</v>
      </c>
      <c r="D67">
        <v>3</v>
      </c>
      <c r="E67">
        <v>2</v>
      </c>
      <c r="F67">
        <v>1</v>
      </c>
      <c r="G67">
        <v>2</v>
      </c>
      <c r="H67">
        <v>1</v>
      </c>
      <c r="I67">
        <v>1</v>
      </c>
      <c r="J67">
        <v>1</v>
      </c>
      <c r="K67">
        <v>0</v>
      </c>
      <c r="L67">
        <v>2</v>
      </c>
      <c r="N67" s="153"/>
      <c r="O67" s="3" t="s">
        <v>17</v>
      </c>
      <c r="P67" s="4" t="s">
        <v>185</v>
      </c>
      <c r="Q67">
        <v>1</v>
      </c>
      <c r="R67">
        <v>1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AA67" s="153"/>
    </row>
    <row r="68" spans="1:27" ht="13.5" customHeight="1">
      <c r="A68" s="153"/>
      <c r="B68" s="3" t="s">
        <v>19</v>
      </c>
      <c r="C68" s="4" t="s">
        <v>197</v>
      </c>
      <c r="D68">
        <v>3</v>
      </c>
      <c r="E68">
        <v>1</v>
      </c>
      <c r="F68">
        <v>0</v>
      </c>
      <c r="G68">
        <v>0</v>
      </c>
      <c r="H68">
        <v>1</v>
      </c>
      <c r="I68">
        <v>2</v>
      </c>
      <c r="J68">
        <v>0</v>
      </c>
      <c r="K68">
        <v>1</v>
      </c>
      <c r="L68">
        <v>0</v>
      </c>
      <c r="N68" s="153"/>
      <c r="O68" s="3" t="s">
        <v>77</v>
      </c>
      <c r="P68" s="4" t="s">
        <v>168</v>
      </c>
      <c r="Q68">
        <v>1</v>
      </c>
      <c r="R68">
        <v>1</v>
      </c>
      <c r="S68">
        <v>0</v>
      </c>
      <c r="T68">
        <v>0</v>
      </c>
      <c r="U68">
        <v>0</v>
      </c>
      <c r="V68">
        <v>0</v>
      </c>
      <c r="W68">
        <v>1</v>
      </c>
      <c r="X68">
        <v>0</v>
      </c>
      <c r="Y68">
        <v>0</v>
      </c>
      <c r="AA68" s="153"/>
    </row>
    <row r="69" spans="1:27" ht="13.5" customHeight="1">
      <c r="A69" s="153"/>
      <c r="B69" s="3" t="s">
        <v>17</v>
      </c>
      <c r="C69" s="4" t="s">
        <v>219</v>
      </c>
      <c r="D69">
        <v>3</v>
      </c>
      <c r="E69">
        <v>3</v>
      </c>
      <c r="F69">
        <v>1</v>
      </c>
      <c r="G69">
        <v>2</v>
      </c>
      <c r="H69">
        <v>0</v>
      </c>
      <c r="I69">
        <v>0</v>
      </c>
      <c r="J69">
        <v>1</v>
      </c>
      <c r="K69">
        <v>0</v>
      </c>
      <c r="L69">
        <v>0</v>
      </c>
      <c r="N69" s="153"/>
      <c r="AA69" s="153"/>
    </row>
    <row r="70" spans="1:27" ht="13.5" customHeight="1">
      <c r="A70" s="153"/>
      <c r="B70" s="3"/>
      <c r="C70" s="4"/>
      <c r="N70" s="153"/>
      <c r="O70" s="3"/>
      <c r="P70" s="4" t="s">
        <v>62</v>
      </c>
      <c r="Q70" s="1" t="s">
        <v>65</v>
      </c>
      <c r="R70" s="1" t="s">
        <v>66</v>
      </c>
      <c r="S70" s="1" t="s">
        <v>5</v>
      </c>
      <c r="T70" s="1" t="s">
        <v>7</v>
      </c>
      <c r="U70" s="1" t="s">
        <v>9</v>
      </c>
      <c r="V70" s="1" t="s">
        <v>13</v>
      </c>
      <c r="W70" s="1" t="s">
        <v>63</v>
      </c>
      <c r="X70" s="1" t="s">
        <v>64</v>
      </c>
      <c r="Y70" s="1" t="s">
        <v>69</v>
      </c>
      <c r="AA70" s="153"/>
    </row>
    <row r="71" spans="1:27" ht="13.5" customHeight="1">
      <c r="A71" s="153"/>
      <c r="B71" s="3"/>
      <c r="C71" s="4" t="s">
        <v>62</v>
      </c>
      <c r="D71" s="1" t="s">
        <v>65</v>
      </c>
      <c r="E71" s="1" t="s">
        <v>66</v>
      </c>
      <c r="F71" s="1" t="s">
        <v>5</v>
      </c>
      <c r="G71" s="1" t="s">
        <v>7</v>
      </c>
      <c r="H71" s="1" t="s">
        <v>9</v>
      </c>
      <c r="I71" s="1" t="s">
        <v>13</v>
      </c>
      <c r="J71" s="1" t="s">
        <v>63</v>
      </c>
      <c r="K71" s="1" t="s">
        <v>64</v>
      </c>
      <c r="L71" s="1" t="s">
        <v>69</v>
      </c>
      <c r="N71" s="153"/>
      <c r="O71" s="3"/>
      <c r="P71" s="4" t="s">
        <v>105</v>
      </c>
      <c r="Q71">
        <v>3</v>
      </c>
      <c r="R71">
        <v>38</v>
      </c>
      <c r="S71">
        <v>10</v>
      </c>
      <c r="T71">
        <v>0</v>
      </c>
      <c r="U71">
        <v>1</v>
      </c>
      <c r="V71">
        <v>6</v>
      </c>
      <c r="W71">
        <v>0</v>
      </c>
      <c r="X71">
        <v>0</v>
      </c>
      <c r="Y71">
        <v>1</v>
      </c>
      <c r="AA71" s="153"/>
    </row>
    <row r="72" spans="1:27" ht="13.5" customHeight="1">
      <c r="A72" s="153"/>
      <c r="B72" s="3"/>
      <c r="C72" s="4" t="s">
        <v>220</v>
      </c>
      <c r="D72">
        <v>4</v>
      </c>
      <c r="E72">
        <v>83</v>
      </c>
      <c r="F72">
        <v>22</v>
      </c>
      <c r="G72">
        <v>5</v>
      </c>
      <c r="H72">
        <v>2</v>
      </c>
      <c r="I72">
        <v>3</v>
      </c>
      <c r="J72">
        <v>4</v>
      </c>
      <c r="K72">
        <v>2</v>
      </c>
      <c r="L72">
        <v>0</v>
      </c>
      <c r="N72" s="153"/>
      <c r="AA72" s="153"/>
    </row>
    <row r="73" spans="1:27" ht="13.5" customHeight="1">
      <c r="A73" s="153"/>
      <c r="N73" s="153"/>
      <c r="AA73" s="153"/>
    </row>
    <row r="74" spans="1:27" ht="9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</row>
    <row r="75" spans="1:27" ht="14.25" customHeight="1" thickBot="1">
      <c r="A75" s="153"/>
      <c r="B75" t="s">
        <v>356</v>
      </c>
      <c r="N75" s="153"/>
      <c r="O75" t="s">
        <v>188</v>
      </c>
      <c r="AA75" s="153"/>
    </row>
    <row r="76" spans="1:27" ht="24.75" customHeight="1">
      <c r="A76" s="153"/>
      <c r="C76" s="6"/>
      <c r="D76" s="7">
        <v>1</v>
      </c>
      <c r="E76" s="7">
        <v>2</v>
      </c>
      <c r="F76" s="7">
        <v>3</v>
      </c>
      <c r="G76" s="7">
        <v>4</v>
      </c>
      <c r="H76" s="7">
        <v>5</v>
      </c>
      <c r="I76" s="8" t="s">
        <v>0</v>
      </c>
      <c r="J76" s="56"/>
      <c r="K76" s="2"/>
      <c r="L76" s="2"/>
      <c r="N76" s="153"/>
      <c r="P76" s="6"/>
      <c r="Q76" s="7">
        <v>1</v>
      </c>
      <c r="R76" s="7">
        <v>2</v>
      </c>
      <c r="S76" s="7">
        <v>3</v>
      </c>
      <c r="T76" s="7">
        <v>4</v>
      </c>
      <c r="U76" s="7">
        <v>5</v>
      </c>
      <c r="V76" s="8" t="s">
        <v>0</v>
      </c>
      <c r="W76" s="56"/>
      <c r="X76" s="2"/>
      <c r="Y76" s="2"/>
      <c r="AA76" s="153"/>
    </row>
    <row r="77" spans="1:27" ht="24.75" customHeight="1">
      <c r="A77" s="153"/>
      <c r="C77" s="76" t="s">
        <v>240</v>
      </c>
      <c r="D77" s="9">
        <v>4</v>
      </c>
      <c r="E77" s="9">
        <v>2</v>
      </c>
      <c r="F77" s="9">
        <v>0</v>
      </c>
      <c r="G77" s="9"/>
      <c r="H77" s="9"/>
      <c r="I77" s="10">
        <v>6</v>
      </c>
      <c r="J77" s="56"/>
      <c r="K77" s="2"/>
      <c r="L77" s="2"/>
      <c r="N77" s="153"/>
      <c r="P77" s="76" t="s">
        <v>213</v>
      </c>
      <c r="Q77" s="9">
        <v>1</v>
      </c>
      <c r="R77" s="9">
        <v>0</v>
      </c>
      <c r="S77" s="9">
        <v>0</v>
      </c>
      <c r="T77" s="9"/>
      <c r="U77" s="9"/>
      <c r="V77" s="10">
        <v>1</v>
      </c>
      <c r="W77" s="56"/>
      <c r="X77" s="2"/>
      <c r="Y77" s="2"/>
      <c r="AA77" s="153"/>
    </row>
    <row r="78" spans="1:27" ht="24.75" customHeight="1" thickBot="1">
      <c r="A78" s="153"/>
      <c r="C78" s="75" t="s">
        <v>239</v>
      </c>
      <c r="D78" s="11">
        <v>7</v>
      </c>
      <c r="E78" s="11">
        <v>9</v>
      </c>
      <c r="F78" s="11" t="s">
        <v>145</v>
      </c>
      <c r="G78" s="11"/>
      <c r="H78" s="11"/>
      <c r="I78" s="12">
        <v>16</v>
      </c>
      <c r="J78" s="56"/>
      <c r="K78" s="2"/>
      <c r="L78" s="2"/>
      <c r="N78" s="153"/>
      <c r="P78" s="75" t="s">
        <v>158</v>
      </c>
      <c r="Q78" s="11">
        <v>4</v>
      </c>
      <c r="R78" s="11">
        <v>6</v>
      </c>
      <c r="S78" s="11" t="s">
        <v>145</v>
      </c>
      <c r="T78" s="11"/>
      <c r="U78" s="11"/>
      <c r="V78" s="12">
        <v>10</v>
      </c>
      <c r="W78" s="56"/>
      <c r="X78" s="2"/>
      <c r="Y78" s="2"/>
      <c r="AA78" s="153"/>
    </row>
    <row r="79" spans="1:27" ht="13.5" customHeight="1">
      <c r="A79" s="153"/>
      <c r="N79" s="153"/>
      <c r="AA79" s="153"/>
    </row>
    <row r="80" spans="1:27" ht="13.5" customHeight="1">
      <c r="A80" s="153"/>
      <c r="C80" t="s">
        <v>3</v>
      </c>
      <c r="D80" t="s">
        <v>404</v>
      </c>
      <c r="N80" s="153"/>
      <c r="P80" t="s">
        <v>3</v>
      </c>
      <c r="Q80" t="s">
        <v>173</v>
      </c>
      <c r="AA80" s="153"/>
    </row>
    <row r="81" spans="1:27" ht="13.5" customHeight="1">
      <c r="A81" s="153"/>
      <c r="C81" t="s">
        <v>2</v>
      </c>
      <c r="D81" t="s">
        <v>241</v>
      </c>
      <c r="N81" s="153"/>
      <c r="P81" t="s">
        <v>2</v>
      </c>
      <c r="Q81" t="s">
        <v>212</v>
      </c>
      <c r="AA81" s="153"/>
    </row>
    <row r="82" spans="1:27" ht="13.5" customHeight="1">
      <c r="A82" s="153"/>
      <c r="N82" s="153"/>
      <c r="AA82" s="153"/>
    </row>
    <row r="83" spans="1:27" ht="13.5" customHeight="1">
      <c r="A83" s="153"/>
      <c r="C83" s="1" t="s">
        <v>4</v>
      </c>
      <c r="D83" s="1" t="s">
        <v>5</v>
      </c>
      <c r="E83" s="1" t="s">
        <v>6</v>
      </c>
      <c r="F83" s="1" t="s">
        <v>7</v>
      </c>
      <c r="G83" s="1" t="s">
        <v>8</v>
      </c>
      <c r="H83" s="1" t="s">
        <v>11</v>
      </c>
      <c r="I83" s="1" t="s">
        <v>9</v>
      </c>
      <c r="J83" s="1" t="s">
        <v>13</v>
      </c>
      <c r="K83" s="1" t="s">
        <v>10</v>
      </c>
      <c r="L83" s="1" t="s">
        <v>12</v>
      </c>
      <c r="N83" s="153"/>
      <c r="P83" s="1" t="s">
        <v>4</v>
      </c>
      <c r="Q83" s="1" t="s">
        <v>5</v>
      </c>
      <c r="R83" s="1" t="s">
        <v>6</v>
      </c>
      <c r="S83" s="1" t="s">
        <v>7</v>
      </c>
      <c r="T83" s="1" t="s">
        <v>8</v>
      </c>
      <c r="U83" s="1" t="s">
        <v>11</v>
      </c>
      <c r="V83" s="1" t="s">
        <v>9</v>
      </c>
      <c r="W83" s="1" t="s">
        <v>13</v>
      </c>
      <c r="X83" s="1" t="s">
        <v>10</v>
      </c>
      <c r="Y83" s="1" t="s">
        <v>12</v>
      </c>
      <c r="AA83" s="153"/>
    </row>
    <row r="84" spans="1:27" ht="13.5" customHeight="1">
      <c r="A84" s="153"/>
      <c r="B84" s="3" t="s">
        <v>128</v>
      </c>
      <c r="C84" s="4" t="s">
        <v>193</v>
      </c>
      <c r="D84">
        <v>3</v>
      </c>
      <c r="E84">
        <v>2</v>
      </c>
      <c r="F84">
        <v>2</v>
      </c>
      <c r="G84">
        <v>1</v>
      </c>
      <c r="H84">
        <v>2</v>
      </c>
      <c r="I84">
        <v>1</v>
      </c>
      <c r="J84">
        <v>0</v>
      </c>
      <c r="K84">
        <v>2</v>
      </c>
      <c r="L84">
        <v>1</v>
      </c>
      <c r="N84" s="153"/>
      <c r="O84" s="3" t="s">
        <v>205</v>
      </c>
      <c r="P84" s="4" t="s">
        <v>203</v>
      </c>
      <c r="Q84">
        <v>2</v>
      </c>
      <c r="R84">
        <v>2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AA84" s="153"/>
    </row>
    <row r="85" spans="1:27" ht="13.5" customHeight="1">
      <c r="A85" s="153"/>
      <c r="B85" s="3" t="s">
        <v>237</v>
      </c>
      <c r="C85" s="4" t="s">
        <v>194</v>
      </c>
      <c r="D85">
        <v>3</v>
      </c>
      <c r="E85">
        <v>3</v>
      </c>
      <c r="F85">
        <v>1</v>
      </c>
      <c r="G85">
        <v>0</v>
      </c>
      <c r="H85">
        <v>2</v>
      </c>
      <c r="I85">
        <v>0</v>
      </c>
      <c r="J85">
        <v>0</v>
      </c>
      <c r="K85">
        <v>1</v>
      </c>
      <c r="L85">
        <v>1</v>
      </c>
      <c r="N85" s="153"/>
      <c r="O85" s="3" t="s">
        <v>102</v>
      </c>
      <c r="P85" s="4" t="s">
        <v>204</v>
      </c>
      <c r="Q85">
        <v>2</v>
      </c>
      <c r="R85">
        <v>2</v>
      </c>
      <c r="S85">
        <v>0</v>
      </c>
      <c r="T85">
        <v>0</v>
      </c>
      <c r="U85">
        <v>2</v>
      </c>
      <c r="V85">
        <v>0</v>
      </c>
      <c r="W85">
        <v>0</v>
      </c>
      <c r="X85">
        <v>1</v>
      </c>
      <c r="Y85">
        <v>0</v>
      </c>
      <c r="AA85" s="153"/>
    </row>
    <row r="86" spans="1:27" ht="13.5" customHeight="1">
      <c r="A86" s="153"/>
      <c r="B86" s="3" t="s">
        <v>232</v>
      </c>
      <c r="C86" s="4" t="s">
        <v>15</v>
      </c>
      <c r="D86">
        <v>3</v>
      </c>
      <c r="E86">
        <v>3</v>
      </c>
      <c r="F86">
        <v>1</v>
      </c>
      <c r="G86">
        <v>0</v>
      </c>
      <c r="H86">
        <v>2</v>
      </c>
      <c r="I86">
        <v>0</v>
      </c>
      <c r="J86">
        <v>0</v>
      </c>
      <c r="K86">
        <v>1</v>
      </c>
      <c r="L86">
        <v>0</v>
      </c>
      <c r="N86" s="153"/>
      <c r="O86" s="3" t="s">
        <v>19</v>
      </c>
      <c r="P86" s="4" t="s">
        <v>206</v>
      </c>
      <c r="Q86">
        <v>2</v>
      </c>
      <c r="R86">
        <v>2</v>
      </c>
      <c r="S86">
        <v>0</v>
      </c>
      <c r="T86">
        <v>0</v>
      </c>
      <c r="U86">
        <v>2</v>
      </c>
      <c r="V86">
        <v>0</v>
      </c>
      <c r="W86">
        <v>0</v>
      </c>
      <c r="X86">
        <v>1</v>
      </c>
      <c r="Y86">
        <v>0</v>
      </c>
      <c r="AA86" s="153"/>
    </row>
    <row r="87" spans="1:27" ht="13.5" customHeight="1">
      <c r="A87" s="153"/>
      <c r="B87" s="3" t="s">
        <v>229</v>
      </c>
      <c r="C87" s="4" t="s">
        <v>231</v>
      </c>
      <c r="D87">
        <v>3</v>
      </c>
      <c r="E87">
        <v>3</v>
      </c>
      <c r="F87">
        <v>2</v>
      </c>
      <c r="G87">
        <v>1</v>
      </c>
      <c r="H87">
        <v>2</v>
      </c>
      <c r="I87">
        <v>0</v>
      </c>
      <c r="J87">
        <v>0</v>
      </c>
      <c r="K87">
        <v>1</v>
      </c>
      <c r="L87">
        <v>0</v>
      </c>
      <c r="N87" s="153"/>
      <c r="O87" s="3" t="s">
        <v>18</v>
      </c>
      <c r="P87" s="4" t="s">
        <v>207</v>
      </c>
      <c r="Q87">
        <v>2</v>
      </c>
      <c r="R87">
        <v>2</v>
      </c>
      <c r="S87">
        <v>2</v>
      </c>
      <c r="T87">
        <v>0</v>
      </c>
      <c r="U87">
        <v>2</v>
      </c>
      <c r="V87">
        <v>0</v>
      </c>
      <c r="W87">
        <v>0</v>
      </c>
      <c r="X87">
        <v>0</v>
      </c>
      <c r="Y87">
        <v>0</v>
      </c>
      <c r="AA87" s="153"/>
    </row>
    <row r="88" spans="1:27" ht="13.5" customHeight="1">
      <c r="A88" s="153"/>
      <c r="B88" s="3" t="s">
        <v>238</v>
      </c>
      <c r="C88" s="4" t="s">
        <v>24</v>
      </c>
      <c r="D88">
        <v>3</v>
      </c>
      <c r="E88">
        <v>2</v>
      </c>
      <c r="F88">
        <v>2</v>
      </c>
      <c r="G88">
        <v>2</v>
      </c>
      <c r="H88">
        <v>2</v>
      </c>
      <c r="I88">
        <v>1</v>
      </c>
      <c r="J88">
        <v>0</v>
      </c>
      <c r="K88">
        <v>2</v>
      </c>
      <c r="L88">
        <v>1</v>
      </c>
      <c r="N88" s="153"/>
      <c r="O88" s="3" t="s">
        <v>103</v>
      </c>
      <c r="P88" s="4" t="s">
        <v>208</v>
      </c>
      <c r="Q88">
        <v>2</v>
      </c>
      <c r="R88">
        <v>2</v>
      </c>
      <c r="S88">
        <v>0</v>
      </c>
      <c r="T88">
        <v>0</v>
      </c>
      <c r="U88">
        <v>1</v>
      </c>
      <c r="V88">
        <v>0</v>
      </c>
      <c r="W88">
        <v>0</v>
      </c>
      <c r="X88">
        <v>1</v>
      </c>
      <c r="Y88">
        <v>0</v>
      </c>
      <c r="AA88" s="153"/>
    </row>
    <row r="89" spans="1:27" ht="13.5" customHeight="1">
      <c r="A89" s="153"/>
      <c r="B89" s="3" t="s">
        <v>102</v>
      </c>
      <c r="C89" s="4" t="s">
        <v>135</v>
      </c>
      <c r="D89">
        <v>3</v>
      </c>
      <c r="E89">
        <v>3</v>
      </c>
      <c r="F89">
        <v>1</v>
      </c>
      <c r="G89">
        <v>1</v>
      </c>
      <c r="H89">
        <v>2</v>
      </c>
      <c r="I89">
        <v>0</v>
      </c>
      <c r="J89">
        <v>0</v>
      </c>
      <c r="K89">
        <v>1</v>
      </c>
      <c r="L89">
        <v>1</v>
      </c>
      <c r="N89" s="153"/>
      <c r="O89" s="3" t="s">
        <v>128</v>
      </c>
      <c r="P89" s="4" t="s">
        <v>60</v>
      </c>
      <c r="Q89">
        <v>2</v>
      </c>
      <c r="R89">
        <v>2</v>
      </c>
      <c r="S89">
        <v>1</v>
      </c>
      <c r="T89">
        <v>1</v>
      </c>
      <c r="U89">
        <v>2</v>
      </c>
      <c r="V89">
        <v>0</v>
      </c>
      <c r="W89">
        <v>0</v>
      </c>
      <c r="X89">
        <v>2</v>
      </c>
      <c r="Y89">
        <v>0</v>
      </c>
      <c r="AA89" s="153"/>
    </row>
    <row r="90" spans="1:27" ht="13.5" customHeight="1">
      <c r="A90" s="153"/>
      <c r="B90" s="3" t="s">
        <v>20</v>
      </c>
      <c r="C90" s="4" t="s">
        <v>137</v>
      </c>
      <c r="D90">
        <v>2</v>
      </c>
      <c r="E90">
        <v>2</v>
      </c>
      <c r="F90">
        <v>0</v>
      </c>
      <c r="G90">
        <v>0</v>
      </c>
      <c r="H90">
        <v>1</v>
      </c>
      <c r="I90">
        <v>0</v>
      </c>
      <c r="J90">
        <v>1</v>
      </c>
      <c r="K90">
        <v>1</v>
      </c>
      <c r="L90">
        <v>1</v>
      </c>
      <c r="N90" s="153"/>
      <c r="O90" s="3" t="s">
        <v>211</v>
      </c>
      <c r="P90" s="4" t="s">
        <v>209</v>
      </c>
      <c r="Q90">
        <v>2</v>
      </c>
      <c r="R90">
        <v>2</v>
      </c>
      <c r="S90">
        <v>1</v>
      </c>
      <c r="T90">
        <v>1</v>
      </c>
      <c r="U90">
        <v>0</v>
      </c>
      <c r="V90">
        <v>0</v>
      </c>
      <c r="W90">
        <v>0</v>
      </c>
      <c r="X90">
        <v>0</v>
      </c>
      <c r="Y90">
        <v>0</v>
      </c>
      <c r="AA90" s="153"/>
    </row>
    <row r="91" spans="1:27" ht="13.5" customHeight="1">
      <c r="A91" s="153"/>
      <c r="B91" s="3" t="s">
        <v>17</v>
      </c>
      <c r="C91" s="4" t="s">
        <v>228</v>
      </c>
      <c r="D91">
        <v>2</v>
      </c>
      <c r="E91">
        <v>1</v>
      </c>
      <c r="F91">
        <v>1</v>
      </c>
      <c r="G91">
        <v>1</v>
      </c>
      <c r="H91">
        <v>1</v>
      </c>
      <c r="I91">
        <v>1</v>
      </c>
      <c r="J91">
        <v>0</v>
      </c>
      <c r="K91">
        <v>0</v>
      </c>
      <c r="L91">
        <v>0</v>
      </c>
      <c r="N91" s="153"/>
      <c r="O91" s="3" t="s">
        <v>20</v>
      </c>
      <c r="P91" s="4" t="s">
        <v>167</v>
      </c>
      <c r="Q91">
        <v>2</v>
      </c>
      <c r="R91">
        <v>2</v>
      </c>
      <c r="S91">
        <v>0</v>
      </c>
      <c r="T91">
        <v>0</v>
      </c>
      <c r="U91">
        <v>0</v>
      </c>
      <c r="V91">
        <v>0</v>
      </c>
      <c r="W91">
        <v>1</v>
      </c>
      <c r="X91">
        <v>0</v>
      </c>
      <c r="Y91">
        <v>0</v>
      </c>
      <c r="AA91" s="153"/>
    </row>
    <row r="92" spans="1:27" ht="13.5" customHeight="1">
      <c r="A92" s="153"/>
      <c r="B92" s="3" t="s">
        <v>17</v>
      </c>
      <c r="C92" s="4" t="s">
        <v>233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2</v>
      </c>
      <c r="L92">
        <v>0</v>
      </c>
      <c r="N92" s="153"/>
      <c r="O92" s="3" t="s">
        <v>17</v>
      </c>
      <c r="P92" s="4" t="s">
        <v>210</v>
      </c>
      <c r="Q92">
        <v>1</v>
      </c>
      <c r="R92">
        <v>1</v>
      </c>
      <c r="S92">
        <v>1</v>
      </c>
      <c r="T92">
        <v>0</v>
      </c>
      <c r="U92">
        <v>1</v>
      </c>
      <c r="V92">
        <v>0</v>
      </c>
      <c r="W92">
        <v>0</v>
      </c>
      <c r="X92">
        <v>1</v>
      </c>
      <c r="Y92">
        <v>1</v>
      </c>
      <c r="AA92" s="153"/>
    </row>
    <row r="93" spans="1:27" ht="13.5" customHeight="1">
      <c r="A93" s="153"/>
      <c r="B93" s="3" t="s">
        <v>103</v>
      </c>
      <c r="C93" s="4" t="s">
        <v>141</v>
      </c>
      <c r="D93">
        <v>2</v>
      </c>
      <c r="E93">
        <v>0</v>
      </c>
      <c r="F93">
        <v>0</v>
      </c>
      <c r="G93">
        <v>0</v>
      </c>
      <c r="H93">
        <v>2</v>
      </c>
      <c r="I93">
        <v>2</v>
      </c>
      <c r="J93">
        <v>0</v>
      </c>
      <c r="K93">
        <v>1</v>
      </c>
      <c r="L93">
        <v>0</v>
      </c>
      <c r="N93" s="153"/>
      <c r="O93" s="3" t="s">
        <v>17</v>
      </c>
      <c r="P93" s="4" t="s">
        <v>169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AA93" s="153"/>
    </row>
    <row r="94" spans="1:27" ht="13.5" customHeight="1">
      <c r="A94" s="153"/>
      <c r="B94" s="3"/>
      <c r="C94" s="4"/>
      <c r="N94" s="153"/>
      <c r="O94" s="3"/>
      <c r="P94" s="4"/>
      <c r="Q94" s="1"/>
      <c r="R94" s="1"/>
      <c r="S94" s="1"/>
      <c r="T94" s="1"/>
      <c r="U94" s="1"/>
      <c r="V94" s="1"/>
      <c r="W94" s="1"/>
      <c r="X94" s="1"/>
      <c r="Y94" s="1"/>
      <c r="AA94" s="153"/>
    </row>
    <row r="95" spans="1:27" ht="13.5" customHeight="1">
      <c r="A95" s="153"/>
      <c r="B95" s="3"/>
      <c r="C95" s="4" t="s">
        <v>62</v>
      </c>
      <c r="D95" s="1" t="s">
        <v>65</v>
      </c>
      <c r="E95" s="1" t="s">
        <v>66</v>
      </c>
      <c r="F95" s="1" t="s">
        <v>5</v>
      </c>
      <c r="G95" s="1" t="s">
        <v>7</v>
      </c>
      <c r="H95" s="1" t="s">
        <v>9</v>
      </c>
      <c r="I95" s="1" t="s">
        <v>13</v>
      </c>
      <c r="J95" s="1" t="s">
        <v>63</v>
      </c>
      <c r="K95" s="1" t="s">
        <v>64</v>
      </c>
      <c r="L95" s="1" t="s">
        <v>69</v>
      </c>
      <c r="N95" s="153"/>
      <c r="O95" s="3"/>
      <c r="P95" s="4" t="s">
        <v>62</v>
      </c>
      <c r="Q95" s="1" t="s">
        <v>65</v>
      </c>
      <c r="R95" s="1" t="s">
        <v>66</v>
      </c>
      <c r="S95" s="1" t="s">
        <v>5</v>
      </c>
      <c r="T95" s="1" t="s">
        <v>7</v>
      </c>
      <c r="U95" s="1" t="s">
        <v>9</v>
      </c>
      <c r="V95" s="1" t="s">
        <v>13</v>
      </c>
      <c r="W95" s="1" t="s">
        <v>63</v>
      </c>
      <c r="X95" s="1" t="s">
        <v>64</v>
      </c>
      <c r="Y95" s="1" t="s">
        <v>69</v>
      </c>
      <c r="AA95" s="153"/>
    </row>
    <row r="96" spans="1:27" ht="13.5" customHeight="1">
      <c r="A96" s="153"/>
      <c r="B96" s="3"/>
      <c r="C96" s="4" t="s">
        <v>143</v>
      </c>
      <c r="D96">
        <v>3</v>
      </c>
      <c r="E96">
        <v>59</v>
      </c>
      <c r="F96">
        <v>18</v>
      </c>
      <c r="G96">
        <v>3</v>
      </c>
      <c r="H96">
        <v>3</v>
      </c>
      <c r="I96">
        <v>5</v>
      </c>
      <c r="J96">
        <v>6</v>
      </c>
      <c r="K96">
        <v>1</v>
      </c>
      <c r="L96">
        <v>2</v>
      </c>
      <c r="N96" s="153"/>
      <c r="P96" s="4" t="s">
        <v>174</v>
      </c>
      <c r="Q96">
        <v>3</v>
      </c>
      <c r="R96">
        <v>49</v>
      </c>
      <c r="S96">
        <v>13</v>
      </c>
      <c r="T96">
        <v>3</v>
      </c>
      <c r="U96">
        <v>2</v>
      </c>
      <c r="V96">
        <v>3</v>
      </c>
      <c r="W96">
        <v>1</v>
      </c>
      <c r="X96">
        <v>1</v>
      </c>
      <c r="Y96">
        <v>1</v>
      </c>
      <c r="AA96" s="153"/>
    </row>
    <row r="97" spans="1:27" ht="13.5" customHeight="1">
      <c r="A97" s="153"/>
      <c r="B97" s="3"/>
      <c r="C97" s="4"/>
      <c r="N97" s="153"/>
      <c r="AA97" s="153"/>
    </row>
    <row r="98" spans="1:27" ht="13.5" customHeight="1">
      <c r="A98" s="153"/>
      <c r="B98" s="3"/>
      <c r="C98" s="4"/>
      <c r="N98" s="153"/>
      <c r="AA98" s="153"/>
    </row>
    <row r="99" spans="1:27" ht="9" customHeight="1">
      <c r="A99" s="153"/>
      <c r="B99" s="153"/>
      <c r="C99" s="153"/>
      <c r="D99" s="153"/>
      <c r="E99" s="153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</row>
    <row r="100" spans="1:27" ht="14.25" customHeight="1" thickBot="1">
      <c r="A100" s="153"/>
      <c r="B100" t="s">
        <v>297</v>
      </c>
      <c r="N100" s="153"/>
      <c r="O100" t="s">
        <v>298</v>
      </c>
      <c r="AA100" s="153"/>
    </row>
    <row r="101" spans="1:27" ht="24.75" customHeight="1">
      <c r="A101" s="153"/>
      <c r="C101" s="6"/>
      <c r="D101" s="7">
        <v>1</v>
      </c>
      <c r="E101" s="7">
        <v>2</v>
      </c>
      <c r="F101" s="7">
        <v>3</v>
      </c>
      <c r="G101" s="7">
        <v>4</v>
      </c>
      <c r="H101" s="7">
        <v>5</v>
      </c>
      <c r="I101" s="8" t="s">
        <v>0</v>
      </c>
      <c r="J101" s="56"/>
      <c r="K101" s="2"/>
      <c r="L101" s="2"/>
      <c r="N101" s="153"/>
      <c r="P101" s="6"/>
      <c r="Q101" s="7">
        <v>1</v>
      </c>
      <c r="R101" s="7">
        <v>2</v>
      </c>
      <c r="S101" s="7">
        <v>3</v>
      </c>
      <c r="T101" s="7">
        <v>4</v>
      </c>
      <c r="U101" s="7">
        <v>5</v>
      </c>
      <c r="V101" s="8" t="s">
        <v>0</v>
      </c>
      <c r="W101" s="56"/>
      <c r="X101" s="2"/>
      <c r="Y101" s="2"/>
      <c r="AA101" s="153"/>
    </row>
    <row r="102" spans="1:27" ht="24.75" customHeight="1">
      <c r="A102" s="153"/>
      <c r="C102" s="76" t="s">
        <v>299</v>
      </c>
      <c r="D102" s="9">
        <v>2</v>
      </c>
      <c r="E102" s="9">
        <v>4</v>
      </c>
      <c r="F102" s="9">
        <v>0</v>
      </c>
      <c r="G102" s="9">
        <v>2</v>
      </c>
      <c r="H102" s="9"/>
      <c r="I102" s="10">
        <v>8</v>
      </c>
      <c r="J102" s="56"/>
      <c r="K102" s="2"/>
      <c r="L102" s="2"/>
      <c r="N102" s="153"/>
      <c r="P102" s="76" t="s">
        <v>299</v>
      </c>
      <c r="Q102" s="9">
        <v>2</v>
      </c>
      <c r="R102" s="9">
        <v>4</v>
      </c>
      <c r="S102" s="9">
        <v>0</v>
      </c>
      <c r="T102" s="9">
        <v>2</v>
      </c>
      <c r="U102" s="9"/>
      <c r="V102" s="10">
        <v>8</v>
      </c>
      <c r="W102" s="56"/>
      <c r="X102" s="2"/>
      <c r="Y102" s="2"/>
      <c r="AA102" s="153"/>
    </row>
    <row r="103" spans="1:27" ht="24.75" customHeight="1" thickBot="1">
      <c r="A103" s="153"/>
      <c r="C103" s="75" t="s">
        <v>300</v>
      </c>
      <c r="D103" s="11">
        <v>0</v>
      </c>
      <c r="E103" s="11">
        <v>2</v>
      </c>
      <c r="F103" s="11">
        <v>0</v>
      </c>
      <c r="G103" s="11">
        <v>0</v>
      </c>
      <c r="H103" s="11"/>
      <c r="I103" s="12">
        <v>2</v>
      </c>
      <c r="J103" s="56"/>
      <c r="K103" s="2"/>
      <c r="L103" s="2"/>
      <c r="N103" s="153"/>
      <c r="P103" s="75" t="s">
        <v>300</v>
      </c>
      <c r="Q103" s="11">
        <v>0</v>
      </c>
      <c r="R103" s="11">
        <v>2</v>
      </c>
      <c r="S103" s="11">
        <v>0</v>
      </c>
      <c r="T103" s="11">
        <v>0</v>
      </c>
      <c r="U103" s="11"/>
      <c r="V103" s="12">
        <v>2</v>
      </c>
      <c r="W103" s="56"/>
      <c r="X103" s="2"/>
      <c r="Y103" s="2"/>
      <c r="AA103" s="153"/>
    </row>
    <row r="104" spans="1:27" ht="13.5" customHeight="1">
      <c r="A104" s="153"/>
      <c r="N104" s="153"/>
      <c r="AA104" s="153"/>
    </row>
    <row r="105" spans="1:27" ht="13.5" customHeight="1">
      <c r="A105" s="153"/>
      <c r="C105" t="s">
        <v>3</v>
      </c>
      <c r="D105" t="s">
        <v>344</v>
      </c>
      <c r="N105" s="153"/>
      <c r="P105" t="s">
        <v>3</v>
      </c>
      <c r="Q105" t="s">
        <v>301</v>
      </c>
      <c r="AA105" s="153"/>
    </row>
    <row r="106" spans="1:27" ht="13.5" customHeight="1">
      <c r="A106" s="153"/>
      <c r="C106" t="s">
        <v>2</v>
      </c>
      <c r="D106" t="s">
        <v>345</v>
      </c>
      <c r="N106" s="153"/>
      <c r="P106" t="s">
        <v>2</v>
      </c>
      <c r="Q106" t="s">
        <v>171</v>
      </c>
      <c r="AA106" s="153"/>
    </row>
    <row r="107" spans="1:27" ht="13.5" customHeight="1">
      <c r="A107" s="153"/>
      <c r="N107" s="153"/>
      <c r="AA107" s="153"/>
    </row>
    <row r="108" spans="1:27" ht="13.5" customHeight="1">
      <c r="A108" s="153"/>
      <c r="C108" s="1" t="s">
        <v>4</v>
      </c>
      <c r="D108" s="1" t="s">
        <v>5</v>
      </c>
      <c r="E108" s="1" t="s">
        <v>6</v>
      </c>
      <c r="F108" s="1" t="s">
        <v>7</v>
      </c>
      <c r="G108" s="1" t="s">
        <v>8</v>
      </c>
      <c r="H108" s="1" t="s">
        <v>11</v>
      </c>
      <c r="I108" s="1" t="s">
        <v>9</v>
      </c>
      <c r="J108" s="1" t="s">
        <v>13</v>
      </c>
      <c r="K108" s="1" t="s">
        <v>10</v>
      </c>
      <c r="L108" s="1" t="s">
        <v>12</v>
      </c>
      <c r="N108" s="153"/>
      <c r="P108" s="1" t="s">
        <v>4</v>
      </c>
      <c r="Q108" s="1" t="s">
        <v>5</v>
      </c>
      <c r="R108" s="1" t="s">
        <v>6</v>
      </c>
      <c r="S108" s="1" t="s">
        <v>7</v>
      </c>
      <c r="T108" s="1" t="s">
        <v>8</v>
      </c>
      <c r="U108" s="1" t="s">
        <v>11</v>
      </c>
      <c r="V108" s="1" t="s">
        <v>9</v>
      </c>
      <c r="W108" s="1" t="s">
        <v>13</v>
      </c>
      <c r="X108" s="1" t="s">
        <v>10</v>
      </c>
      <c r="Y108" s="1" t="s">
        <v>12</v>
      </c>
      <c r="AA108" s="153"/>
    </row>
    <row r="109" spans="1:27" ht="13.5" customHeight="1">
      <c r="A109" s="153"/>
      <c r="B109" s="3" t="s">
        <v>128</v>
      </c>
      <c r="C109" s="4" t="s">
        <v>193</v>
      </c>
      <c r="D109">
        <v>3</v>
      </c>
      <c r="E109">
        <v>3</v>
      </c>
      <c r="F109">
        <v>2</v>
      </c>
      <c r="G109">
        <v>1</v>
      </c>
      <c r="H109">
        <v>3</v>
      </c>
      <c r="I109">
        <f>D109-E109</f>
        <v>0</v>
      </c>
      <c r="J109">
        <v>0</v>
      </c>
      <c r="K109">
        <v>1</v>
      </c>
      <c r="L109">
        <v>0</v>
      </c>
      <c r="N109" s="153"/>
      <c r="O109" s="3" t="s">
        <v>164</v>
      </c>
      <c r="P109" s="4" t="s">
        <v>159</v>
      </c>
      <c r="Q109">
        <v>3</v>
      </c>
      <c r="R109">
        <v>2</v>
      </c>
      <c r="S109">
        <v>0</v>
      </c>
      <c r="T109">
        <v>0</v>
      </c>
      <c r="U109">
        <v>0</v>
      </c>
      <c r="V109">
        <f>Q109-R109</f>
        <v>1</v>
      </c>
      <c r="W109">
        <v>1</v>
      </c>
      <c r="X109">
        <v>0</v>
      </c>
      <c r="Y109">
        <v>1</v>
      </c>
      <c r="AA109" s="153"/>
    </row>
    <row r="110" spans="1:27" ht="13.5" customHeight="1">
      <c r="A110" s="153"/>
      <c r="B110" s="3" t="s">
        <v>19</v>
      </c>
      <c r="C110" s="4" t="s">
        <v>194</v>
      </c>
      <c r="D110">
        <v>3</v>
      </c>
      <c r="E110">
        <v>2</v>
      </c>
      <c r="F110">
        <v>2</v>
      </c>
      <c r="G110">
        <v>1</v>
      </c>
      <c r="H110">
        <v>2</v>
      </c>
      <c r="I110">
        <f aca="true" t="shared" si="0" ref="I110:I118">D110-E110</f>
        <v>1</v>
      </c>
      <c r="J110">
        <v>0</v>
      </c>
      <c r="K110">
        <v>1</v>
      </c>
      <c r="L110">
        <v>0</v>
      </c>
      <c r="N110" s="153"/>
      <c r="O110" s="3" t="s">
        <v>339</v>
      </c>
      <c r="P110" s="4" t="s">
        <v>160</v>
      </c>
      <c r="Q110">
        <v>2</v>
      </c>
      <c r="R110">
        <v>2</v>
      </c>
      <c r="S110">
        <v>0</v>
      </c>
      <c r="T110">
        <v>0</v>
      </c>
      <c r="U110">
        <v>0</v>
      </c>
      <c r="V110">
        <f aca="true" t="shared" si="1" ref="V110:V117">Q110-R110</f>
        <v>0</v>
      </c>
      <c r="W110">
        <v>0</v>
      </c>
      <c r="X110">
        <v>0</v>
      </c>
      <c r="Y110">
        <v>0</v>
      </c>
      <c r="AA110" s="153"/>
    </row>
    <row r="111" spans="1:27" ht="13.5" customHeight="1">
      <c r="A111" s="153"/>
      <c r="B111" s="3" t="s">
        <v>18</v>
      </c>
      <c r="C111" s="4" t="s">
        <v>15</v>
      </c>
      <c r="D111">
        <v>3</v>
      </c>
      <c r="E111">
        <v>2</v>
      </c>
      <c r="F111">
        <v>1</v>
      </c>
      <c r="G111">
        <v>1</v>
      </c>
      <c r="H111">
        <v>0</v>
      </c>
      <c r="I111">
        <f t="shared" si="0"/>
        <v>1</v>
      </c>
      <c r="J111">
        <v>0</v>
      </c>
      <c r="K111">
        <v>1</v>
      </c>
      <c r="L111">
        <v>0</v>
      </c>
      <c r="N111" s="153"/>
      <c r="O111" s="3" t="s">
        <v>341</v>
      </c>
      <c r="P111" s="4" t="s">
        <v>162</v>
      </c>
      <c r="Q111">
        <v>2</v>
      </c>
      <c r="R111">
        <v>2</v>
      </c>
      <c r="S111">
        <v>0</v>
      </c>
      <c r="T111">
        <v>0</v>
      </c>
      <c r="U111">
        <v>0</v>
      </c>
      <c r="V111">
        <f t="shared" si="1"/>
        <v>0</v>
      </c>
      <c r="W111">
        <v>0</v>
      </c>
      <c r="X111">
        <v>0</v>
      </c>
      <c r="Y111">
        <v>1</v>
      </c>
      <c r="AA111" s="153"/>
    </row>
    <row r="112" spans="1:27" ht="13.5" customHeight="1">
      <c r="A112" s="153"/>
      <c r="B112" s="3" t="s">
        <v>139</v>
      </c>
      <c r="C112" s="4" t="s">
        <v>231</v>
      </c>
      <c r="D112">
        <v>3</v>
      </c>
      <c r="E112">
        <v>3</v>
      </c>
      <c r="F112">
        <v>1</v>
      </c>
      <c r="G112">
        <v>1</v>
      </c>
      <c r="H112">
        <v>0</v>
      </c>
      <c r="I112">
        <f t="shared" si="0"/>
        <v>0</v>
      </c>
      <c r="J112">
        <v>0</v>
      </c>
      <c r="K112">
        <v>0</v>
      </c>
      <c r="L112">
        <v>0</v>
      </c>
      <c r="N112" s="153"/>
      <c r="O112" s="3" t="s">
        <v>340</v>
      </c>
      <c r="P112" s="4" t="s">
        <v>16</v>
      </c>
      <c r="Q112">
        <v>2</v>
      </c>
      <c r="R112">
        <v>2</v>
      </c>
      <c r="S112">
        <v>2</v>
      </c>
      <c r="T112">
        <v>0</v>
      </c>
      <c r="U112">
        <v>1</v>
      </c>
      <c r="V112">
        <f t="shared" si="1"/>
        <v>0</v>
      </c>
      <c r="W112">
        <v>0</v>
      </c>
      <c r="X112">
        <v>0</v>
      </c>
      <c r="Y112">
        <v>0</v>
      </c>
      <c r="AA112" s="153"/>
    </row>
    <row r="113" spans="1:27" ht="13.5" customHeight="1">
      <c r="A113" s="153"/>
      <c r="B113" s="3" t="s">
        <v>305</v>
      </c>
      <c r="C113" s="4" t="s">
        <v>24</v>
      </c>
      <c r="D113">
        <v>3</v>
      </c>
      <c r="E113">
        <v>2</v>
      </c>
      <c r="F113">
        <v>0</v>
      </c>
      <c r="G113">
        <v>0</v>
      </c>
      <c r="H113">
        <v>0</v>
      </c>
      <c r="I113">
        <f t="shared" si="0"/>
        <v>1</v>
      </c>
      <c r="J113">
        <v>0</v>
      </c>
      <c r="K113">
        <v>0</v>
      </c>
      <c r="L113">
        <v>0</v>
      </c>
      <c r="N113" s="153"/>
      <c r="O113" s="3" t="s">
        <v>177</v>
      </c>
      <c r="P113" s="4" t="s">
        <v>112</v>
      </c>
      <c r="Q113">
        <v>2</v>
      </c>
      <c r="R113">
        <v>2</v>
      </c>
      <c r="S113">
        <v>0</v>
      </c>
      <c r="T113">
        <v>0</v>
      </c>
      <c r="U113">
        <v>0</v>
      </c>
      <c r="V113">
        <f t="shared" si="1"/>
        <v>0</v>
      </c>
      <c r="W113">
        <v>1</v>
      </c>
      <c r="X113">
        <v>0</v>
      </c>
      <c r="Y113">
        <v>2</v>
      </c>
      <c r="AA113" s="153"/>
    </row>
    <row r="114" spans="1:27" ht="13.5" customHeight="1">
      <c r="A114" s="153"/>
      <c r="B114" s="3" t="s">
        <v>343</v>
      </c>
      <c r="C114" s="4" t="s">
        <v>135</v>
      </c>
      <c r="D114">
        <v>3</v>
      </c>
      <c r="E114">
        <v>2</v>
      </c>
      <c r="F114">
        <v>0</v>
      </c>
      <c r="G114">
        <v>0</v>
      </c>
      <c r="H114">
        <v>0</v>
      </c>
      <c r="I114">
        <f t="shared" si="0"/>
        <v>1</v>
      </c>
      <c r="J114">
        <v>1</v>
      </c>
      <c r="K114">
        <v>0</v>
      </c>
      <c r="L114">
        <v>0</v>
      </c>
      <c r="N114" s="153"/>
      <c r="O114" s="3" t="s">
        <v>77</v>
      </c>
      <c r="P114" s="4" t="s">
        <v>337</v>
      </c>
      <c r="Q114">
        <v>2</v>
      </c>
      <c r="R114">
        <v>2</v>
      </c>
      <c r="S114">
        <v>0</v>
      </c>
      <c r="T114">
        <v>0</v>
      </c>
      <c r="U114">
        <v>0</v>
      </c>
      <c r="V114">
        <f t="shared" si="1"/>
        <v>0</v>
      </c>
      <c r="W114">
        <v>0</v>
      </c>
      <c r="X114">
        <v>0</v>
      </c>
      <c r="Y114">
        <v>0</v>
      </c>
      <c r="AA114" s="153"/>
    </row>
    <row r="115" spans="1:27" ht="13.5" customHeight="1">
      <c r="A115" s="153"/>
      <c r="B115" s="3" t="s">
        <v>20</v>
      </c>
      <c r="C115" s="4" t="s">
        <v>137</v>
      </c>
      <c r="D115">
        <v>3</v>
      </c>
      <c r="E115">
        <v>3</v>
      </c>
      <c r="F115">
        <v>0</v>
      </c>
      <c r="G115">
        <v>0</v>
      </c>
      <c r="H115">
        <v>0</v>
      </c>
      <c r="I115">
        <f t="shared" si="0"/>
        <v>0</v>
      </c>
      <c r="J115">
        <v>0</v>
      </c>
      <c r="K115">
        <v>0</v>
      </c>
      <c r="L115">
        <v>0</v>
      </c>
      <c r="N115" s="153"/>
      <c r="O115" s="3" t="s">
        <v>102</v>
      </c>
      <c r="P115" s="4" t="s">
        <v>338</v>
      </c>
      <c r="Q115">
        <v>2</v>
      </c>
      <c r="R115">
        <v>2</v>
      </c>
      <c r="S115">
        <v>1</v>
      </c>
      <c r="T115">
        <v>1</v>
      </c>
      <c r="U115">
        <v>1</v>
      </c>
      <c r="V115">
        <f t="shared" si="1"/>
        <v>0</v>
      </c>
      <c r="W115">
        <v>0</v>
      </c>
      <c r="X115">
        <v>0</v>
      </c>
      <c r="Y115">
        <v>0</v>
      </c>
      <c r="AA115" s="153"/>
    </row>
    <row r="116" spans="1:27" ht="13.5" customHeight="1">
      <c r="A116" s="153"/>
      <c r="B116" s="3" t="s">
        <v>196</v>
      </c>
      <c r="C116" s="4" t="s">
        <v>197</v>
      </c>
      <c r="D116">
        <v>2</v>
      </c>
      <c r="E116">
        <v>2</v>
      </c>
      <c r="F116">
        <v>2</v>
      </c>
      <c r="G116">
        <v>0</v>
      </c>
      <c r="H116">
        <v>2</v>
      </c>
      <c r="I116">
        <f t="shared" si="0"/>
        <v>0</v>
      </c>
      <c r="J116">
        <v>0</v>
      </c>
      <c r="K116">
        <v>0</v>
      </c>
      <c r="L116">
        <v>1</v>
      </c>
      <c r="N116" s="153"/>
      <c r="O116" s="3" t="s">
        <v>19</v>
      </c>
      <c r="P116" s="4" t="s">
        <v>167</v>
      </c>
      <c r="Q116">
        <v>2</v>
      </c>
      <c r="R116">
        <v>1</v>
      </c>
      <c r="S116">
        <v>1</v>
      </c>
      <c r="T116">
        <v>0</v>
      </c>
      <c r="U116">
        <v>0</v>
      </c>
      <c r="V116">
        <f t="shared" si="1"/>
        <v>1</v>
      </c>
      <c r="W116">
        <v>0</v>
      </c>
      <c r="X116">
        <v>2</v>
      </c>
      <c r="Y116">
        <v>1</v>
      </c>
      <c r="AA116" s="153"/>
    </row>
    <row r="117" spans="1:27" ht="13.5" customHeight="1">
      <c r="A117" s="153"/>
      <c r="B117" s="3" t="s">
        <v>17</v>
      </c>
      <c r="C117" s="4" t="s">
        <v>219</v>
      </c>
      <c r="D117">
        <v>2</v>
      </c>
      <c r="E117">
        <v>2</v>
      </c>
      <c r="F117">
        <v>1</v>
      </c>
      <c r="G117">
        <v>0</v>
      </c>
      <c r="H117">
        <v>1</v>
      </c>
      <c r="I117">
        <f t="shared" si="0"/>
        <v>0</v>
      </c>
      <c r="J117">
        <v>0</v>
      </c>
      <c r="K117">
        <v>2</v>
      </c>
      <c r="L117">
        <v>0</v>
      </c>
      <c r="N117" s="153"/>
      <c r="O117" s="3" t="s">
        <v>17</v>
      </c>
      <c r="P117" s="4" t="s">
        <v>178</v>
      </c>
      <c r="Q117">
        <v>2</v>
      </c>
      <c r="R117">
        <v>2</v>
      </c>
      <c r="S117">
        <v>1</v>
      </c>
      <c r="T117">
        <v>0</v>
      </c>
      <c r="U117">
        <v>0</v>
      </c>
      <c r="V117">
        <f t="shared" si="1"/>
        <v>0</v>
      </c>
      <c r="W117">
        <v>1</v>
      </c>
      <c r="X117">
        <v>0</v>
      </c>
      <c r="Y117">
        <v>0</v>
      </c>
      <c r="AA117" s="153"/>
    </row>
    <row r="118" spans="1:27" ht="13.5" customHeight="1">
      <c r="A118" s="153"/>
      <c r="B118" s="3" t="s">
        <v>103</v>
      </c>
      <c r="C118" s="4" t="s">
        <v>342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f t="shared" si="0"/>
        <v>0</v>
      </c>
      <c r="J118">
        <v>0</v>
      </c>
      <c r="K118">
        <v>0</v>
      </c>
      <c r="L118">
        <v>1</v>
      </c>
      <c r="N118" s="153"/>
      <c r="O118" s="3"/>
      <c r="P118" s="4"/>
      <c r="AA118" s="153"/>
    </row>
    <row r="119" spans="1:27" ht="13.5" customHeight="1">
      <c r="A119" s="153"/>
      <c r="B119" s="3"/>
      <c r="C119" s="4"/>
      <c r="N119" s="153"/>
      <c r="O119" s="3"/>
      <c r="P119" s="4"/>
      <c r="Q119" s="1"/>
      <c r="R119" s="1"/>
      <c r="S119" s="1"/>
      <c r="T119" s="1"/>
      <c r="U119" s="1"/>
      <c r="V119" s="1"/>
      <c r="W119" s="1"/>
      <c r="X119" s="1"/>
      <c r="Y119" s="1"/>
      <c r="AA119" s="153"/>
    </row>
    <row r="120" spans="1:27" ht="13.5" customHeight="1">
      <c r="A120" s="153"/>
      <c r="B120" s="3"/>
      <c r="C120" s="4" t="s">
        <v>62</v>
      </c>
      <c r="D120" s="1" t="s">
        <v>65</v>
      </c>
      <c r="E120" s="1" t="s">
        <v>66</v>
      </c>
      <c r="F120" s="1" t="s">
        <v>5</v>
      </c>
      <c r="G120" s="1" t="s">
        <v>7</v>
      </c>
      <c r="H120" s="1" t="s">
        <v>9</v>
      </c>
      <c r="I120" s="1" t="s">
        <v>13</v>
      </c>
      <c r="J120" s="1" t="s">
        <v>63</v>
      </c>
      <c r="K120" s="1" t="s">
        <v>64</v>
      </c>
      <c r="L120" s="1" t="s">
        <v>69</v>
      </c>
      <c r="N120" s="153"/>
      <c r="O120" s="3"/>
      <c r="P120" s="4" t="s">
        <v>62</v>
      </c>
      <c r="Q120" s="1" t="s">
        <v>65</v>
      </c>
      <c r="R120" s="1" t="s">
        <v>66</v>
      </c>
      <c r="S120" s="1" t="s">
        <v>5</v>
      </c>
      <c r="T120" s="1" t="s">
        <v>7</v>
      </c>
      <c r="U120" s="1" t="s">
        <v>9</v>
      </c>
      <c r="V120" s="1" t="s">
        <v>13</v>
      </c>
      <c r="W120" s="1" t="s">
        <v>63</v>
      </c>
      <c r="X120" s="1" t="s">
        <v>64</v>
      </c>
      <c r="Y120" s="1" t="s">
        <v>69</v>
      </c>
      <c r="AA120" s="153"/>
    </row>
    <row r="121" spans="1:27" ht="13.5" customHeight="1">
      <c r="A121" s="153"/>
      <c r="B121" s="3"/>
      <c r="C121" s="4" t="s">
        <v>220</v>
      </c>
      <c r="D121">
        <v>3</v>
      </c>
      <c r="E121">
        <v>42</v>
      </c>
      <c r="F121">
        <v>15</v>
      </c>
      <c r="G121">
        <v>5</v>
      </c>
      <c r="H121">
        <v>1</v>
      </c>
      <c r="I121">
        <v>2</v>
      </c>
      <c r="J121">
        <v>2</v>
      </c>
      <c r="K121">
        <v>1</v>
      </c>
      <c r="L121">
        <v>0</v>
      </c>
      <c r="N121" s="153"/>
      <c r="P121" s="4" t="s">
        <v>152</v>
      </c>
      <c r="Q121">
        <v>2</v>
      </c>
      <c r="R121">
        <v>56</v>
      </c>
      <c r="S121">
        <v>16</v>
      </c>
      <c r="T121">
        <v>6</v>
      </c>
      <c r="U121">
        <v>3</v>
      </c>
      <c r="V121">
        <v>1</v>
      </c>
      <c r="W121">
        <v>6</v>
      </c>
      <c r="X121">
        <v>2</v>
      </c>
      <c r="Y121">
        <v>1</v>
      </c>
      <c r="AA121" s="153"/>
    </row>
    <row r="122" spans="1:27" ht="13.5" customHeight="1">
      <c r="A122" s="153"/>
      <c r="B122" s="3"/>
      <c r="C122" s="4" t="s">
        <v>32</v>
      </c>
      <c r="D122">
        <v>1</v>
      </c>
      <c r="E122">
        <v>20</v>
      </c>
      <c r="F122">
        <v>4</v>
      </c>
      <c r="G122">
        <v>0</v>
      </c>
      <c r="H122">
        <v>1</v>
      </c>
      <c r="I122">
        <v>1</v>
      </c>
      <c r="J122">
        <v>0</v>
      </c>
      <c r="K122">
        <v>0</v>
      </c>
      <c r="L122">
        <v>0</v>
      </c>
      <c r="N122" s="153"/>
      <c r="P122" s="4" t="s">
        <v>39</v>
      </c>
      <c r="Q122">
        <v>2</v>
      </c>
      <c r="R122">
        <v>19</v>
      </c>
      <c r="S122">
        <v>9</v>
      </c>
      <c r="T122">
        <v>3</v>
      </c>
      <c r="U122">
        <v>1</v>
      </c>
      <c r="V122">
        <v>0</v>
      </c>
      <c r="W122">
        <v>2</v>
      </c>
      <c r="X122">
        <v>2</v>
      </c>
      <c r="Y122">
        <v>0</v>
      </c>
      <c r="AA122" s="153"/>
    </row>
    <row r="123" spans="1:27" ht="13.5" customHeight="1">
      <c r="A123" s="153"/>
      <c r="B123" s="3"/>
      <c r="C123" s="4"/>
      <c r="N123" s="153"/>
      <c r="AA123" s="153"/>
    </row>
    <row r="124" spans="1:27" ht="13.5" customHeight="1">
      <c r="A124" s="153"/>
      <c r="B124" s="3"/>
      <c r="C124" s="4"/>
      <c r="N124" s="153"/>
      <c r="AA124" s="153"/>
    </row>
    <row r="125" spans="1:27" ht="9" customHeight="1" thickBo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</row>
    <row r="126" spans="1:27" ht="13.5" customHeight="1" thickBot="1">
      <c r="A126" s="69"/>
      <c r="B126" t="s">
        <v>221</v>
      </c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150" t="s">
        <v>509</v>
      </c>
      <c r="U126" s="151"/>
      <c r="V126" s="152"/>
      <c r="W126" s="69"/>
      <c r="X126" s="69"/>
      <c r="Y126" s="69"/>
      <c r="Z126" s="69"/>
      <c r="AA126" s="69"/>
    </row>
    <row r="127" spans="2:22" ht="13.5">
      <c r="B127" s="59" t="s">
        <v>28</v>
      </c>
      <c r="C127" s="14" t="s">
        <v>50</v>
      </c>
      <c r="D127" s="14" t="s">
        <v>72</v>
      </c>
      <c r="E127" s="14" t="s">
        <v>5</v>
      </c>
      <c r="F127" s="14" t="s">
        <v>6</v>
      </c>
      <c r="G127" s="14" t="s">
        <v>7</v>
      </c>
      <c r="H127" s="14" t="s">
        <v>8</v>
      </c>
      <c r="I127" s="14" t="s">
        <v>11</v>
      </c>
      <c r="J127" s="14" t="s">
        <v>9</v>
      </c>
      <c r="K127" s="14" t="s">
        <v>13</v>
      </c>
      <c r="L127" s="14" t="s">
        <v>10</v>
      </c>
      <c r="M127" s="28" t="s">
        <v>12</v>
      </c>
      <c r="N127" s="23"/>
      <c r="O127" s="23"/>
      <c r="P127" s="14" t="s">
        <v>51</v>
      </c>
      <c r="Q127" s="14" t="s">
        <v>1</v>
      </c>
      <c r="R127" s="14" t="s">
        <v>52</v>
      </c>
      <c r="S127" s="15" t="s">
        <v>53</v>
      </c>
      <c r="T127" s="140" t="s">
        <v>6</v>
      </c>
      <c r="U127" s="28" t="s">
        <v>7</v>
      </c>
      <c r="V127" s="29" t="s">
        <v>51</v>
      </c>
    </row>
    <row r="128" spans="2:22" ht="13.5">
      <c r="B128" s="16">
        <v>1</v>
      </c>
      <c r="C128" s="17" t="s">
        <v>29</v>
      </c>
      <c r="D128" s="18">
        <v>4</v>
      </c>
      <c r="E128" s="18">
        <f>Q17+Q41+Q92+Q114</f>
        <v>7</v>
      </c>
      <c r="F128" s="18">
        <f aca="true" t="shared" si="2" ref="F128:M128">R17+R41+R92+R114</f>
        <v>6</v>
      </c>
      <c r="G128" s="18">
        <f t="shared" si="2"/>
        <v>2</v>
      </c>
      <c r="H128" s="18">
        <f t="shared" si="2"/>
        <v>0</v>
      </c>
      <c r="I128" s="18">
        <f t="shared" si="2"/>
        <v>2</v>
      </c>
      <c r="J128" s="18">
        <f t="shared" si="2"/>
        <v>1</v>
      </c>
      <c r="K128" s="18">
        <f t="shared" si="2"/>
        <v>1</v>
      </c>
      <c r="L128" s="18">
        <f t="shared" si="2"/>
        <v>2</v>
      </c>
      <c r="M128" s="18">
        <f t="shared" si="2"/>
        <v>2</v>
      </c>
      <c r="N128" s="20"/>
      <c r="O128" s="20"/>
      <c r="P128" s="25">
        <f>G128/F128</f>
        <v>0.3333333333333333</v>
      </c>
      <c r="Q128" s="18">
        <v>0</v>
      </c>
      <c r="R128" s="18">
        <v>0</v>
      </c>
      <c r="S128" s="24">
        <v>0</v>
      </c>
      <c r="T128" s="16">
        <v>4</v>
      </c>
      <c r="U128" s="18">
        <v>1</v>
      </c>
      <c r="V128" s="30">
        <f aca="true" t="shared" si="3" ref="V128:V148">U128/T128</f>
        <v>0.25</v>
      </c>
    </row>
    <row r="129" spans="2:22" ht="13.5">
      <c r="B129" s="16">
        <v>2</v>
      </c>
      <c r="C129" s="17" t="s">
        <v>30</v>
      </c>
      <c r="D129" s="18">
        <v>5</v>
      </c>
      <c r="E129" s="18">
        <f>Q12+Q36+Q87+Q61+Q110</f>
        <v>11</v>
      </c>
      <c r="F129" s="18">
        <f aca="true" t="shared" si="4" ref="F129:M129">R12+R36+R87+R61+R110</f>
        <v>10</v>
      </c>
      <c r="G129" s="18">
        <f t="shared" si="4"/>
        <v>4</v>
      </c>
      <c r="H129" s="18">
        <f t="shared" si="4"/>
        <v>2</v>
      </c>
      <c r="I129" s="18">
        <f t="shared" si="4"/>
        <v>4</v>
      </c>
      <c r="J129" s="18">
        <f t="shared" si="4"/>
        <v>1</v>
      </c>
      <c r="K129" s="18">
        <f t="shared" si="4"/>
        <v>1</v>
      </c>
      <c r="L129" s="18">
        <f t="shared" si="4"/>
        <v>2</v>
      </c>
      <c r="M129" s="18">
        <f t="shared" si="4"/>
        <v>0</v>
      </c>
      <c r="N129" s="20"/>
      <c r="O129" s="20"/>
      <c r="P129" s="25">
        <f aca="true" t="shared" si="5" ref="P129:P147">G129/F129</f>
        <v>0.4</v>
      </c>
      <c r="Q129" s="18">
        <v>0</v>
      </c>
      <c r="R129" s="18">
        <v>0</v>
      </c>
      <c r="S129" s="24">
        <v>2</v>
      </c>
      <c r="T129" s="16">
        <v>7</v>
      </c>
      <c r="U129" s="18">
        <v>4</v>
      </c>
      <c r="V129" s="30">
        <f t="shared" si="3"/>
        <v>0.5714285714285714</v>
      </c>
    </row>
    <row r="130" spans="2:22" ht="13.5">
      <c r="B130" s="16">
        <v>4</v>
      </c>
      <c r="C130" s="17" t="s">
        <v>31</v>
      </c>
      <c r="D130" s="18">
        <v>5</v>
      </c>
      <c r="E130" s="18">
        <f>Q16+Q40+Q85+Q65+Q115</f>
        <v>10</v>
      </c>
      <c r="F130" s="18">
        <f aca="true" t="shared" si="6" ref="F130:M130">R16+R40+R85+R65+R115</f>
        <v>8</v>
      </c>
      <c r="G130" s="18">
        <f t="shared" si="6"/>
        <v>2</v>
      </c>
      <c r="H130" s="18">
        <f t="shared" si="6"/>
        <v>2</v>
      </c>
      <c r="I130" s="18">
        <f t="shared" si="6"/>
        <v>7</v>
      </c>
      <c r="J130" s="18">
        <f t="shared" si="6"/>
        <v>2</v>
      </c>
      <c r="K130" s="18">
        <f t="shared" si="6"/>
        <v>0</v>
      </c>
      <c r="L130" s="18">
        <f t="shared" si="6"/>
        <v>4</v>
      </c>
      <c r="M130" s="18">
        <f t="shared" si="6"/>
        <v>1</v>
      </c>
      <c r="N130" s="20"/>
      <c r="O130" s="20"/>
      <c r="P130" s="25">
        <f t="shared" si="5"/>
        <v>0.25</v>
      </c>
      <c r="Q130" s="18">
        <v>0</v>
      </c>
      <c r="R130" s="18">
        <v>0</v>
      </c>
      <c r="S130" s="24">
        <v>1</v>
      </c>
      <c r="T130" s="16">
        <v>5</v>
      </c>
      <c r="U130" s="18">
        <v>2</v>
      </c>
      <c r="V130" s="30">
        <f t="shared" si="3"/>
        <v>0.4</v>
      </c>
    </row>
    <row r="131" spans="2:22" ht="13.5">
      <c r="B131" s="16">
        <v>6</v>
      </c>
      <c r="C131" s="17" t="s">
        <v>32</v>
      </c>
      <c r="D131" s="18">
        <v>4</v>
      </c>
      <c r="E131" s="18">
        <f>D44+D20+D93+D118</f>
        <v>7</v>
      </c>
      <c r="F131" s="18">
        <f aca="true" t="shared" si="7" ref="F131:M131">E44+E20+E93+E118</f>
        <v>4</v>
      </c>
      <c r="G131" s="18">
        <f t="shared" si="7"/>
        <v>0</v>
      </c>
      <c r="H131" s="18">
        <f t="shared" si="7"/>
        <v>0</v>
      </c>
      <c r="I131" s="18">
        <f t="shared" si="7"/>
        <v>3</v>
      </c>
      <c r="J131" s="18">
        <f t="shared" si="7"/>
        <v>3</v>
      </c>
      <c r="K131" s="18">
        <f t="shared" si="7"/>
        <v>3</v>
      </c>
      <c r="L131" s="18">
        <f t="shared" si="7"/>
        <v>3</v>
      </c>
      <c r="M131" s="18">
        <f t="shared" si="7"/>
        <v>2</v>
      </c>
      <c r="N131" s="20"/>
      <c r="O131" s="20"/>
      <c r="P131" s="25">
        <f t="shared" si="5"/>
        <v>0</v>
      </c>
      <c r="Q131" s="18">
        <v>0</v>
      </c>
      <c r="R131" s="18">
        <v>0</v>
      </c>
      <c r="S131" s="24">
        <v>0</v>
      </c>
      <c r="T131" s="16">
        <v>1</v>
      </c>
      <c r="U131" s="18">
        <v>0</v>
      </c>
      <c r="V131" s="30">
        <f t="shared" si="3"/>
        <v>0</v>
      </c>
    </row>
    <row r="132" spans="2:22" ht="13.5">
      <c r="B132" s="16">
        <v>7</v>
      </c>
      <c r="C132" s="17" t="s">
        <v>33</v>
      </c>
      <c r="D132" s="18">
        <v>4</v>
      </c>
      <c r="E132" s="18">
        <f>D65+D39+D87+D112</f>
        <v>11</v>
      </c>
      <c r="F132" s="18">
        <f aca="true" t="shared" si="8" ref="F132:M132">E65+E39+E87+E112</f>
        <v>10</v>
      </c>
      <c r="G132" s="18">
        <f t="shared" si="8"/>
        <v>5</v>
      </c>
      <c r="H132" s="18">
        <f t="shared" si="8"/>
        <v>4</v>
      </c>
      <c r="I132" s="18">
        <f t="shared" si="8"/>
        <v>5</v>
      </c>
      <c r="J132" s="18">
        <f t="shared" si="8"/>
        <v>1</v>
      </c>
      <c r="K132" s="18">
        <f t="shared" si="8"/>
        <v>0</v>
      </c>
      <c r="L132" s="18">
        <f t="shared" si="8"/>
        <v>2</v>
      </c>
      <c r="M132" s="18">
        <f t="shared" si="8"/>
        <v>1</v>
      </c>
      <c r="N132" s="20"/>
      <c r="O132" s="20"/>
      <c r="P132" s="25">
        <f t="shared" si="5"/>
        <v>0.5</v>
      </c>
      <c r="Q132" s="18">
        <v>1</v>
      </c>
      <c r="R132" s="18">
        <v>0</v>
      </c>
      <c r="S132" s="24">
        <v>3</v>
      </c>
      <c r="T132" s="16">
        <v>8</v>
      </c>
      <c r="U132" s="18">
        <v>3</v>
      </c>
      <c r="V132" s="30">
        <f t="shared" si="3"/>
        <v>0.375</v>
      </c>
    </row>
    <row r="133" spans="2:22" ht="13.5">
      <c r="B133" s="16">
        <v>10</v>
      </c>
      <c r="C133" s="17" t="s">
        <v>34</v>
      </c>
      <c r="D133" s="18">
        <v>5</v>
      </c>
      <c r="E133" s="18">
        <f>D64+D38+D14+D88+D113</f>
        <v>15</v>
      </c>
      <c r="F133" s="18">
        <f aca="true" t="shared" si="9" ref="F133:M133">E64+E38+E14+E88+E113</f>
        <v>10</v>
      </c>
      <c r="G133" s="18">
        <f t="shared" si="9"/>
        <v>4</v>
      </c>
      <c r="H133" s="18">
        <f t="shared" si="9"/>
        <v>5</v>
      </c>
      <c r="I133" s="18">
        <f t="shared" si="9"/>
        <v>5</v>
      </c>
      <c r="J133" s="18">
        <f t="shared" si="9"/>
        <v>5</v>
      </c>
      <c r="K133" s="18">
        <f t="shared" si="9"/>
        <v>0</v>
      </c>
      <c r="L133" s="18">
        <f t="shared" si="9"/>
        <v>8</v>
      </c>
      <c r="M133" s="18">
        <f t="shared" si="9"/>
        <v>3</v>
      </c>
      <c r="N133" s="20"/>
      <c r="O133" s="20"/>
      <c r="P133" s="25">
        <f t="shared" si="5"/>
        <v>0.4</v>
      </c>
      <c r="Q133" s="18">
        <v>0</v>
      </c>
      <c r="R133" s="18">
        <v>0</v>
      </c>
      <c r="S133" s="24">
        <v>2</v>
      </c>
      <c r="T133" s="16">
        <v>7</v>
      </c>
      <c r="U133" s="18">
        <v>3</v>
      </c>
      <c r="V133" s="30">
        <f t="shared" si="3"/>
        <v>0.42857142857142855</v>
      </c>
    </row>
    <row r="134" spans="2:22" ht="13.5">
      <c r="B134" s="16">
        <v>11</v>
      </c>
      <c r="C134" s="17" t="s">
        <v>35</v>
      </c>
      <c r="D134" s="18">
        <v>5</v>
      </c>
      <c r="E134" s="18">
        <f>Q18+Q42+Q91+Q66+Q116</f>
        <v>10</v>
      </c>
      <c r="F134" s="18">
        <f aca="true" t="shared" si="10" ref="F134:M134">R18+R42+R91+R66+R116</f>
        <v>9</v>
      </c>
      <c r="G134" s="18">
        <f t="shared" si="10"/>
        <v>3</v>
      </c>
      <c r="H134" s="18">
        <f t="shared" si="10"/>
        <v>0</v>
      </c>
      <c r="I134" s="18">
        <f t="shared" si="10"/>
        <v>2</v>
      </c>
      <c r="J134" s="18">
        <f t="shared" si="10"/>
        <v>1</v>
      </c>
      <c r="K134" s="18">
        <f t="shared" si="10"/>
        <v>3</v>
      </c>
      <c r="L134" s="18">
        <f t="shared" si="10"/>
        <v>3</v>
      </c>
      <c r="M134" s="18">
        <f t="shared" si="10"/>
        <v>1</v>
      </c>
      <c r="N134" s="20"/>
      <c r="O134" s="20"/>
      <c r="P134" s="25">
        <f t="shared" si="5"/>
        <v>0.3333333333333333</v>
      </c>
      <c r="Q134" s="18">
        <v>0</v>
      </c>
      <c r="R134" s="18">
        <v>0</v>
      </c>
      <c r="S134" s="24">
        <v>0</v>
      </c>
      <c r="T134" s="16">
        <v>5</v>
      </c>
      <c r="U134" s="18">
        <v>2</v>
      </c>
      <c r="V134" s="30">
        <f t="shared" si="3"/>
        <v>0.4</v>
      </c>
    </row>
    <row r="135" spans="2:22" ht="13.5">
      <c r="B135" s="16">
        <v>12</v>
      </c>
      <c r="C135" s="17" t="s">
        <v>36</v>
      </c>
      <c r="D135" s="18">
        <v>5</v>
      </c>
      <c r="E135" s="18">
        <f>Q11+Q35+Q86+Q60+Q109</f>
        <v>12</v>
      </c>
      <c r="F135" s="18">
        <f aca="true" t="shared" si="11" ref="F135:M135">R11+R35+R86+R60+R109</f>
        <v>9</v>
      </c>
      <c r="G135" s="18">
        <f t="shared" si="11"/>
        <v>1</v>
      </c>
      <c r="H135" s="18">
        <f t="shared" si="11"/>
        <v>1</v>
      </c>
      <c r="I135" s="18">
        <f t="shared" si="11"/>
        <v>4</v>
      </c>
      <c r="J135" s="18">
        <f t="shared" si="11"/>
        <v>3</v>
      </c>
      <c r="K135" s="18">
        <f t="shared" si="11"/>
        <v>1</v>
      </c>
      <c r="L135" s="18">
        <f t="shared" si="11"/>
        <v>5</v>
      </c>
      <c r="M135" s="18">
        <f t="shared" si="11"/>
        <v>1</v>
      </c>
      <c r="N135" s="20"/>
      <c r="O135" s="20"/>
      <c r="P135" s="25">
        <f t="shared" si="5"/>
        <v>0.1111111111111111</v>
      </c>
      <c r="Q135" s="18">
        <v>0</v>
      </c>
      <c r="R135" s="18">
        <v>0</v>
      </c>
      <c r="S135" s="24">
        <v>1</v>
      </c>
      <c r="T135" s="16">
        <v>6</v>
      </c>
      <c r="U135" s="18">
        <v>1</v>
      </c>
      <c r="V135" s="30">
        <f t="shared" si="3"/>
        <v>0.16666666666666666</v>
      </c>
    </row>
    <row r="136" spans="2:22" ht="13.5">
      <c r="B136" s="16">
        <v>13</v>
      </c>
      <c r="C136" s="17" t="s">
        <v>37</v>
      </c>
      <c r="D136" s="18">
        <v>5</v>
      </c>
      <c r="E136" s="18">
        <f>D63+D37+D13+D86+D111</f>
        <v>16</v>
      </c>
      <c r="F136" s="18">
        <f aca="true" t="shared" si="12" ref="F136:M136">E63+E37+E13+E86+E111</f>
        <v>13</v>
      </c>
      <c r="G136" s="18">
        <f t="shared" si="12"/>
        <v>2</v>
      </c>
      <c r="H136" s="18">
        <f t="shared" si="12"/>
        <v>1</v>
      </c>
      <c r="I136" s="18">
        <f t="shared" si="12"/>
        <v>5</v>
      </c>
      <c r="J136" s="18">
        <f t="shared" si="12"/>
        <v>3</v>
      </c>
      <c r="K136" s="18">
        <f t="shared" si="12"/>
        <v>0</v>
      </c>
      <c r="L136" s="18">
        <f t="shared" si="12"/>
        <v>3</v>
      </c>
      <c r="M136" s="18">
        <f t="shared" si="12"/>
        <v>1</v>
      </c>
      <c r="N136" s="20"/>
      <c r="O136" s="20"/>
      <c r="P136" s="25">
        <f t="shared" si="5"/>
        <v>0.15384615384615385</v>
      </c>
      <c r="Q136" s="18">
        <v>0</v>
      </c>
      <c r="R136" s="18">
        <v>0</v>
      </c>
      <c r="S136" s="24">
        <v>0</v>
      </c>
      <c r="T136" s="16">
        <v>10</v>
      </c>
      <c r="U136" s="18">
        <v>2</v>
      </c>
      <c r="V136" s="30">
        <f t="shared" si="3"/>
        <v>0.2</v>
      </c>
    </row>
    <row r="137" spans="2:22" ht="13.5">
      <c r="B137" s="16">
        <v>14</v>
      </c>
      <c r="C137" s="17" t="s">
        <v>38</v>
      </c>
      <c r="D137" s="18">
        <v>5</v>
      </c>
      <c r="E137" s="18">
        <f>D66+D40+D15+D89+D114</f>
        <v>14</v>
      </c>
      <c r="F137" s="18">
        <f aca="true" t="shared" si="13" ref="F137:M137">E66+E40+E15+E89+E114</f>
        <v>12</v>
      </c>
      <c r="G137" s="18">
        <f t="shared" si="13"/>
        <v>4</v>
      </c>
      <c r="H137" s="18">
        <f t="shared" si="13"/>
        <v>1</v>
      </c>
      <c r="I137" s="18">
        <f t="shared" si="13"/>
        <v>4</v>
      </c>
      <c r="J137" s="18">
        <f t="shared" si="13"/>
        <v>2</v>
      </c>
      <c r="K137" s="18">
        <f t="shared" si="13"/>
        <v>2</v>
      </c>
      <c r="L137" s="18">
        <f t="shared" si="13"/>
        <v>2</v>
      </c>
      <c r="M137" s="18">
        <f t="shared" si="13"/>
        <v>1</v>
      </c>
      <c r="N137" s="20"/>
      <c r="O137" s="20"/>
      <c r="P137" s="25">
        <f t="shared" si="5"/>
        <v>0.3333333333333333</v>
      </c>
      <c r="Q137" s="18">
        <v>0</v>
      </c>
      <c r="R137" s="18">
        <v>0</v>
      </c>
      <c r="S137" s="24">
        <v>1</v>
      </c>
      <c r="T137" s="16">
        <v>8</v>
      </c>
      <c r="U137" s="18">
        <v>2</v>
      </c>
      <c r="V137" s="30">
        <f t="shared" si="3"/>
        <v>0.25</v>
      </c>
    </row>
    <row r="138" spans="2:22" ht="13.5">
      <c r="B138" s="16">
        <v>15</v>
      </c>
      <c r="C138" s="17" t="s">
        <v>39</v>
      </c>
      <c r="D138" s="18">
        <v>5</v>
      </c>
      <c r="E138" s="18">
        <f>Q13+Q37+Q88+Q62+Q111</f>
        <v>10</v>
      </c>
      <c r="F138" s="18">
        <f aca="true" t="shared" si="14" ref="F138:M138">R13+R37+R88+R62+R111</f>
        <v>10</v>
      </c>
      <c r="G138" s="18">
        <f t="shared" si="14"/>
        <v>0</v>
      </c>
      <c r="H138" s="18">
        <f t="shared" si="14"/>
        <v>1</v>
      </c>
      <c r="I138" s="18">
        <f t="shared" si="14"/>
        <v>2</v>
      </c>
      <c r="J138" s="18">
        <f t="shared" si="14"/>
        <v>0</v>
      </c>
      <c r="K138" s="18">
        <f t="shared" si="14"/>
        <v>1</v>
      </c>
      <c r="L138" s="18">
        <f t="shared" si="14"/>
        <v>4</v>
      </c>
      <c r="M138" s="18">
        <f t="shared" si="14"/>
        <v>1</v>
      </c>
      <c r="N138" s="20"/>
      <c r="O138" s="20"/>
      <c r="P138" s="25">
        <f t="shared" si="5"/>
        <v>0</v>
      </c>
      <c r="Q138" s="18">
        <v>0</v>
      </c>
      <c r="R138" s="18">
        <v>0</v>
      </c>
      <c r="S138" s="24">
        <v>0</v>
      </c>
      <c r="T138" s="16">
        <v>5</v>
      </c>
      <c r="U138" s="18">
        <v>0</v>
      </c>
      <c r="V138" s="30">
        <f t="shared" si="3"/>
        <v>0</v>
      </c>
    </row>
    <row r="139" spans="2:22" ht="13.5">
      <c r="B139" s="16">
        <v>16</v>
      </c>
      <c r="C139" s="17" t="s">
        <v>40</v>
      </c>
      <c r="D139" s="18">
        <v>5</v>
      </c>
      <c r="E139" s="18">
        <f>Q14+Q38+Q84+Q63+Q112</f>
        <v>10</v>
      </c>
      <c r="F139" s="18">
        <f aca="true" t="shared" si="15" ref="F139:M139">R14+R38+R84+R63+R112</f>
        <v>8</v>
      </c>
      <c r="G139" s="18">
        <f t="shared" si="15"/>
        <v>3</v>
      </c>
      <c r="H139" s="18">
        <f t="shared" si="15"/>
        <v>1</v>
      </c>
      <c r="I139" s="18">
        <f t="shared" si="15"/>
        <v>3</v>
      </c>
      <c r="J139" s="18">
        <f t="shared" si="15"/>
        <v>1</v>
      </c>
      <c r="K139" s="18">
        <f t="shared" si="15"/>
        <v>0</v>
      </c>
      <c r="L139" s="18">
        <f t="shared" si="15"/>
        <v>1</v>
      </c>
      <c r="M139" s="18">
        <f t="shared" si="15"/>
        <v>2</v>
      </c>
      <c r="N139" s="20"/>
      <c r="O139" s="20"/>
      <c r="P139" s="25">
        <f t="shared" si="5"/>
        <v>0.375</v>
      </c>
      <c r="Q139" s="18">
        <v>0</v>
      </c>
      <c r="R139" s="18">
        <v>0</v>
      </c>
      <c r="S139" s="24">
        <v>2</v>
      </c>
      <c r="T139" s="16">
        <v>3</v>
      </c>
      <c r="U139" s="18">
        <v>0</v>
      </c>
      <c r="V139" s="30">
        <f t="shared" si="3"/>
        <v>0</v>
      </c>
    </row>
    <row r="140" spans="2:22" ht="13.5">
      <c r="B140" s="16">
        <v>17</v>
      </c>
      <c r="C140" s="17" t="s">
        <v>41</v>
      </c>
      <c r="D140" s="18">
        <v>5</v>
      </c>
      <c r="E140" s="18">
        <f>D62+D36+D12+D85+D110</f>
        <v>16</v>
      </c>
      <c r="F140" s="18">
        <f aca="true" t="shared" si="16" ref="F140:M140">E62+E36+E12+E85+E110</f>
        <v>12</v>
      </c>
      <c r="G140" s="18">
        <f t="shared" si="16"/>
        <v>5</v>
      </c>
      <c r="H140" s="18">
        <f t="shared" si="16"/>
        <v>1</v>
      </c>
      <c r="I140" s="18">
        <f t="shared" si="16"/>
        <v>8</v>
      </c>
      <c r="J140" s="18">
        <f t="shared" si="16"/>
        <v>4</v>
      </c>
      <c r="K140" s="18">
        <f t="shared" si="16"/>
        <v>0</v>
      </c>
      <c r="L140" s="18">
        <f t="shared" si="16"/>
        <v>5</v>
      </c>
      <c r="M140" s="18">
        <f t="shared" si="16"/>
        <v>2</v>
      </c>
      <c r="N140" s="20"/>
      <c r="O140" s="20"/>
      <c r="P140" s="25">
        <f t="shared" si="5"/>
        <v>0.4166666666666667</v>
      </c>
      <c r="Q140" s="18">
        <v>0</v>
      </c>
      <c r="R140" s="18">
        <v>0</v>
      </c>
      <c r="S140" s="24">
        <v>0</v>
      </c>
      <c r="T140" s="16">
        <v>7</v>
      </c>
      <c r="U140" s="18">
        <v>2</v>
      </c>
      <c r="V140" s="30">
        <f t="shared" si="3"/>
        <v>0.2857142857142857</v>
      </c>
    </row>
    <row r="141" spans="2:22" ht="13.5">
      <c r="B141" s="16">
        <v>18</v>
      </c>
      <c r="C141" s="17" t="s">
        <v>49</v>
      </c>
      <c r="D141" s="18">
        <v>5</v>
      </c>
      <c r="E141" s="18">
        <f>D68+D42+D17+D92+D116</f>
        <v>9</v>
      </c>
      <c r="F141" s="18">
        <f aca="true" t="shared" si="17" ref="F141:M141">E68+E42+E17+E92+E116</f>
        <v>6</v>
      </c>
      <c r="G141" s="18">
        <f t="shared" si="17"/>
        <v>3</v>
      </c>
      <c r="H141" s="18">
        <f t="shared" si="17"/>
        <v>0</v>
      </c>
      <c r="I141" s="18">
        <f t="shared" si="17"/>
        <v>4</v>
      </c>
      <c r="J141" s="18">
        <f t="shared" si="17"/>
        <v>3</v>
      </c>
      <c r="K141" s="18">
        <f t="shared" si="17"/>
        <v>1</v>
      </c>
      <c r="L141" s="18">
        <f t="shared" si="17"/>
        <v>3</v>
      </c>
      <c r="M141" s="18">
        <f t="shared" si="17"/>
        <v>1</v>
      </c>
      <c r="N141" s="20"/>
      <c r="O141" s="20"/>
      <c r="P141" s="25">
        <f t="shared" si="5"/>
        <v>0.5</v>
      </c>
      <c r="Q141" s="18">
        <v>0</v>
      </c>
      <c r="R141" s="18">
        <v>0</v>
      </c>
      <c r="S141" s="24">
        <v>3</v>
      </c>
      <c r="T141" s="16">
        <v>3</v>
      </c>
      <c r="U141" s="18">
        <v>1</v>
      </c>
      <c r="V141" s="30">
        <f t="shared" si="3"/>
        <v>0.3333333333333333</v>
      </c>
    </row>
    <row r="142" spans="2:22" ht="13.5">
      <c r="B142" s="16">
        <v>19</v>
      </c>
      <c r="C142" s="17" t="s">
        <v>42</v>
      </c>
      <c r="D142" s="18">
        <v>5</v>
      </c>
      <c r="E142" s="18">
        <f>Q15+Q39+Q89+Q64+Q113</f>
        <v>10</v>
      </c>
      <c r="F142" s="18">
        <f aca="true" t="shared" si="18" ref="F142:M142">R15+R39+R89+R64+R113</f>
        <v>9</v>
      </c>
      <c r="G142" s="18">
        <f t="shared" si="18"/>
        <v>2</v>
      </c>
      <c r="H142" s="18">
        <f t="shared" si="18"/>
        <v>1</v>
      </c>
      <c r="I142" s="18">
        <f t="shared" si="18"/>
        <v>4</v>
      </c>
      <c r="J142" s="18">
        <f t="shared" si="18"/>
        <v>1</v>
      </c>
      <c r="K142" s="18">
        <f t="shared" si="18"/>
        <v>2</v>
      </c>
      <c r="L142" s="18">
        <f t="shared" si="18"/>
        <v>3</v>
      </c>
      <c r="M142" s="18">
        <f t="shared" si="18"/>
        <v>3</v>
      </c>
      <c r="N142" s="20"/>
      <c r="O142" s="20"/>
      <c r="P142" s="25">
        <f t="shared" si="5"/>
        <v>0.2222222222222222</v>
      </c>
      <c r="Q142" s="18">
        <v>0</v>
      </c>
      <c r="R142" s="18">
        <v>0</v>
      </c>
      <c r="S142" s="24">
        <v>1</v>
      </c>
      <c r="T142" s="16">
        <v>6</v>
      </c>
      <c r="U142" s="18">
        <v>1</v>
      </c>
      <c r="V142" s="30">
        <f t="shared" si="3"/>
        <v>0.16666666666666666</v>
      </c>
    </row>
    <row r="143" spans="2:22" ht="13.5">
      <c r="B143" s="16">
        <v>20</v>
      </c>
      <c r="C143" s="17" t="s">
        <v>44</v>
      </c>
      <c r="D143" s="18">
        <v>4</v>
      </c>
      <c r="E143" s="18">
        <f aca="true" t="shared" si="19" ref="E143:M143">Q19+Q44+Q90+Q68</f>
        <v>4</v>
      </c>
      <c r="F143" s="18">
        <f t="shared" si="19"/>
        <v>3</v>
      </c>
      <c r="G143" s="18">
        <f t="shared" si="19"/>
        <v>1</v>
      </c>
      <c r="H143" s="18">
        <f t="shared" si="19"/>
        <v>2</v>
      </c>
      <c r="I143" s="18">
        <f t="shared" si="19"/>
        <v>0</v>
      </c>
      <c r="J143" s="18">
        <f t="shared" si="19"/>
        <v>1</v>
      </c>
      <c r="K143" s="18">
        <f t="shared" si="19"/>
        <v>1</v>
      </c>
      <c r="L143" s="18">
        <f t="shared" si="19"/>
        <v>0</v>
      </c>
      <c r="M143" s="18">
        <f t="shared" si="19"/>
        <v>0</v>
      </c>
      <c r="N143" s="20"/>
      <c r="O143" s="20"/>
      <c r="P143" s="25">
        <f t="shared" si="5"/>
        <v>0.3333333333333333</v>
      </c>
      <c r="Q143" s="18">
        <v>0</v>
      </c>
      <c r="R143" s="18">
        <v>0</v>
      </c>
      <c r="S143" s="24">
        <v>1</v>
      </c>
      <c r="T143" s="16">
        <v>2</v>
      </c>
      <c r="U143" s="18">
        <v>1</v>
      </c>
      <c r="V143" s="30">
        <f t="shared" si="3"/>
        <v>0.5</v>
      </c>
    </row>
    <row r="144" spans="2:22" ht="13.5">
      <c r="B144" s="16">
        <v>21</v>
      </c>
      <c r="C144" s="17" t="s">
        <v>45</v>
      </c>
      <c r="D144" s="18">
        <v>5</v>
      </c>
      <c r="E144" s="18">
        <f>Q20+Q43+Q67+Q117</f>
        <v>6</v>
      </c>
      <c r="F144" s="18">
        <f aca="true" t="shared" si="20" ref="F144:M144">R20+R43+R67+R117</f>
        <v>6</v>
      </c>
      <c r="G144" s="18">
        <f t="shared" si="20"/>
        <v>2</v>
      </c>
      <c r="H144" s="18">
        <f t="shared" si="20"/>
        <v>1</v>
      </c>
      <c r="I144" s="18">
        <f t="shared" si="20"/>
        <v>2</v>
      </c>
      <c r="J144" s="18">
        <f t="shared" si="20"/>
        <v>0</v>
      </c>
      <c r="K144" s="18">
        <f t="shared" si="20"/>
        <v>1</v>
      </c>
      <c r="L144" s="18">
        <f t="shared" si="20"/>
        <v>1</v>
      </c>
      <c r="M144" s="18">
        <f t="shared" si="20"/>
        <v>0</v>
      </c>
      <c r="N144" s="20"/>
      <c r="O144" s="20"/>
      <c r="P144" s="25">
        <f t="shared" si="5"/>
        <v>0.3333333333333333</v>
      </c>
      <c r="Q144" s="18">
        <v>0</v>
      </c>
      <c r="R144" s="18">
        <v>0</v>
      </c>
      <c r="S144" s="24">
        <v>0</v>
      </c>
      <c r="T144" s="16">
        <v>4</v>
      </c>
      <c r="U144" s="18">
        <v>2</v>
      </c>
      <c r="V144" s="30">
        <f t="shared" si="3"/>
        <v>0.5</v>
      </c>
    </row>
    <row r="145" spans="2:22" ht="13.5">
      <c r="B145" s="16">
        <v>22</v>
      </c>
      <c r="C145" s="17" t="s">
        <v>46</v>
      </c>
      <c r="D145" s="18">
        <v>5</v>
      </c>
      <c r="E145" s="18">
        <f>D67+D41+D16+D91+D115</f>
        <v>13</v>
      </c>
      <c r="F145" s="18">
        <f aca="true" t="shared" si="21" ref="F145:M145">E67+E41+E16+E91+E115</f>
        <v>10</v>
      </c>
      <c r="G145" s="18">
        <f t="shared" si="21"/>
        <v>3</v>
      </c>
      <c r="H145" s="18">
        <f t="shared" si="21"/>
        <v>4</v>
      </c>
      <c r="I145" s="18">
        <f t="shared" si="21"/>
        <v>3</v>
      </c>
      <c r="J145" s="18">
        <f t="shared" si="21"/>
        <v>3</v>
      </c>
      <c r="K145" s="18">
        <f t="shared" si="21"/>
        <v>2</v>
      </c>
      <c r="L145" s="18">
        <f t="shared" si="21"/>
        <v>0</v>
      </c>
      <c r="M145" s="18">
        <f t="shared" si="21"/>
        <v>4</v>
      </c>
      <c r="N145" s="20"/>
      <c r="O145" s="20"/>
      <c r="P145" s="25">
        <f t="shared" si="5"/>
        <v>0.3</v>
      </c>
      <c r="Q145" s="18">
        <v>0</v>
      </c>
      <c r="R145" s="18">
        <v>0</v>
      </c>
      <c r="S145" s="24">
        <v>1</v>
      </c>
      <c r="T145" s="16">
        <v>8</v>
      </c>
      <c r="U145" s="18">
        <v>2</v>
      </c>
      <c r="V145" s="30">
        <f t="shared" si="3"/>
        <v>0.25</v>
      </c>
    </row>
    <row r="146" spans="2:22" ht="13.5">
      <c r="B146" s="16">
        <v>23</v>
      </c>
      <c r="C146" s="17" t="s">
        <v>47</v>
      </c>
      <c r="D146" s="18">
        <v>1</v>
      </c>
      <c r="E146" s="18">
        <f>D19</f>
        <v>2</v>
      </c>
      <c r="F146" s="18">
        <f aca="true" t="shared" si="22" ref="F146:M146">E19</f>
        <v>2</v>
      </c>
      <c r="G146" s="18">
        <f t="shared" si="22"/>
        <v>1</v>
      </c>
      <c r="H146" s="18">
        <f t="shared" si="22"/>
        <v>1</v>
      </c>
      <c r="I146" s="18">
        <f t="shared" si="22"/>
        <v>0</v>
      </c>
      <c r="J146" s="18">
        <f t="shared" si="22"/>
        <v>0</v>
      </c>
      <c r="K146" s="18">
        <f t="shared" si="22"/>
        <v>1</v>
      </c>
      <c r="L146" s="18">
        <f t="shared" si="22"/>
        <v>0</v>
      </c>
      <c r="M146" s="18">
        <f t="shared" si="22"/>
        <v>0</v>
      </c>
      <c r="N146" s="20"/>
      <c r="O146" s="20"/>
      <c r="P146" s="25">
        <f t="shared" si="5"/>
        <v>0.5</v>
      </c>
      <c r="Q146" s="18">
        <v>0</v>
      </c>
      <c r="R146" s="18">
        <v>0</v>
      </c>
      <c r="S146" s="24">
        <v>0</v>
      </c>
      <c r="T146" s="16">
        <v>2</v>
      </c>
      <c r="U146" s="18">
        <v>1</v>
      </c>
      <c r="V146" s="30">
        <f t="shared" si="3"/>
        <v>0.5</v>
      </c>
    </row>
    <row r="147" spans="2:22" ht="13.5">
      <c r="B147" s="16">
        <v>24</v>
      </c>
      <c r="C147" s="17" t="s">
        <v>48</v>
      </c>
      <c r="D147" s="18">
        <v>5</v>
      </c>
      <c r="E147" s="18">
        <f>D61+D35+D11+D84+D109</f>
        <v>17</v>
      </c>
      <c r="F147" s="18">
        <f aca="true" t="shared" si="23" ref="F147:M147">E61+E35+E11+E84+E109</f>
        <v>14</v>
      </c>
      <c r="G147" s="18">
        <f t="shared" si="23"/>
        <v>8</v>
      </c>
      <c r="H147" s="18">
        <f t="shared" si="23"/>
        <v>4</v>
      </c>
      <c r="I147" s="18">
        <f t="shared" si="23"/>
        <v>8</v>
      </c>
      <c r="J147" s="18">
        <f t="shared" si="23"/>
        <v>3</v>
      </c>
      <c r="K147" s="18">
        <f t="shared" si="23"/>
        <v>0</v>
      </c>
      <c r="L147" s="18">
        <f t="shared" si="23"/>
        <v>9</v>
      </c>
      <c r="M147" s="18">
        <f t="shared" si="23"/>
        <v>1</v>
      </c>
      <c r="N147" s="20"/>
      <c r="O147" s="20"/>
      <c r="P147" s="25">
        <f t="shared" si="5"/>
        <v>0.5714285714285714</v>
      </c>
      <c r="Q147" s="18">
        <v>0</v>
      </c>
      <c r="R147" s="18">
        <v>0</v>
      </c>
      <c r="S147" s="24">
        <v>1</v>
      </c>
      <c r="T147" s="16">
        <v>6</v>
      </c>
      <c r="U147" s="18">
        <v>4</v>
      </c>
      <c r="V147" s="30">
        <f t="shared" si="3"/>
        <v>0.6666666666666666</v>
      </c>
    </row>
    <row r="148" spans="2:22" ht="14.25" thickBot="1">
      <c r="B148" s="62">
        <v>25</v>
      </c>
      <c r="C148" s="60" t="s">
        <v>43</v>
      </c>
      <c r="D148" s="21">
        <v>5</v>
      </c>
      <c r="E148" s="21">
        <f>D69+D43+D18+D91+D117</f>
        <v>9</v>
      </c>
      <c r="F148" s="21">
        <f aca="true" t="shared" si="24" ref="F148:M148">E69+E43+E18+E91+E117</f>
        <v>7</v>
      </c>
      <c r="G148" s="21">
        <f t="shared" si="24"/>
        <v>3</v>
      </c>
      <c r="H148" s="21">
        <f t="shared" si="24"/>
        <v>3</v>
      </c>
      <c r="I148" s="21">
        <f t="shared" si="24"/>
        <v>2</v>
      </c>
      <c r="J148" s="21">
        <f t="shared" si="24"/>
        <v>2</v>
      </c>
      <c r="K148" s="21">
        <f t="shared" si="24"/>
        <v>2</v>
      </c>
      <c r="L148" s="21">
        <f t="shared" si="24"/>
        <v>3</v>
      </c>
      <c r="M148" s="21">
        <f t="shared" si="24"/>
        <v>0</v>
      </c>
      <c r="N148" s="22"/>
      <c r="O148" s="22"/>
      <c r="P148" s="63">
        <f>G148/F148</f>
        <v>0.42857142857142855</v>
      </c>
      <c r="Q148" s="81">
        <v>0</v>
      </c>
      <c r="R148" s="21">
        <v>0</v>
      </c>
      <c r="S148" s="26">
        <v>1</v>
      </c>
      <c r="T148" s="62">
        <v>5</v>
      </c>
      <c r="U148" s="21">
        <v>1</v>
      </c>
      <c r="V148" s="64">
        <f t="shared" si="3"/>
        <v>0.2</v>
      </c>
    </row>
    <row r="150" ht="14.25" thickBot="1">
      <c r="B150" t="s">
        <v>68</v>
      </c>
    </row>
    <row r="151" spans="2:19" ht="13.5">
      <c r="B151" s="59" t="s">
        <v>28</v>
      </c>
      <c r="C151" s="14" t="s">
        <v>50</v>
      </c>
      <c r="D151" s="14" t="s">
        <v>72</v>
      </c>
      <c r="E151" s="14" t="s">
        <v>65</v>
      </c>
      <c r="F151" s="14" t="s">
        <v>66</v>
      </c>
      <c r="G151" s="14" t="s">
        <v>5</v>
      </c>
      <c r="H151" s="14" t="s">
        <v>7</v>
      </c>
      <c r="I151" s="14" t="s">
        <v>9</v>
      </c>
      <c r="J151" s="14" t="s">
        <v>13</v>
      </c>
      <c r="K151" s="14" t="s">
        <v>63</v>
      </c>
      <c r="L151" s="14" t="s">
        <v>64</v>
      </c>
      <c r="M151" s="14" t="s">
        <v>69</v>
      </c>
      <c r="N151" s="35"/>
      <c r="O151" s="14"/>
      <c r="P151" s="14" t="s">
        <v>67</v>
      </c>
      <c r="Q151" s="14" t="s">
        <v>70</v>
      </c>
      <c r="R151" s="14" t="s">
        <v>71</v>
      </c>
      <c r="S151" s="15" t="s">
        <v>73</v>
      </c>
    </row>
    <row r="152" spans="2:19" ht="13.5">
      <c r="B152" s="61">
        <v>6</v>
      </c>
      <c r="C152" s="17" t="s">
        <v>32</v>
      </c>
      <c r="D152" s="36">
        <v>4</v>
      </c>
      <c r="E152" s="36">
        <f>D47+D23+D96+D122</f>
        <v>14</v>
      </c>
      <c r="F152" s="36">
        <f aca="true" t="shared" si="25" ref="F152:M152">E47+E23+E96+E122</f>
        <v>220</v>
      </c>
      <c r="G152" s="36">
        <f t="shared" si="25"/>
        <v>61</v>
      </c>
      <c r="H152" s="36">
        <f t="shared" si="25"/>
        <v>5</v>
      </c>
      <c r="I152" s="36">
        <f t="shared" si="25"/>
        <v>5</v>
      </c>
      <c r="J152" s="36">
        <f t="shared" si="25"/>
        <v>15</v>
      </c>
      <c r="K152" s="36">
        <f t="shared" si="25"/>
        <v>8</v>
      </c>
      <c r="L152" s="36">
        <f t="shared" si="25"/>
        <v>2</v>
      </c>
      <c r="M152" s="36">
        <f t="shared" si="25"/>
        <v>2</v>
      </c>
      <c r="N152" s="37"/>
      <c r="O152" s="38"/>
      <c r="P152" s="39">
        <f>L152/E152*7</f>
        <v>1</v>
      </c>
      <c r="Q152" s="36">
        <v>3</v>
      </c>
      <c r="R152" s="36">
        <v>0</v>
      </c>
      <c r="S152" s="40">
        <v>0</v>
      </c>
    </row>
    <row r="153" spans="2:19" ht="13.5">
      <c r="B153" s="61">
        <v>10</v>
      </c>
      <c r="C153" s="17" t="s">
        <v>34</v>
      </c>
      <c r="D153" s="36">
        <v>2</v>
      </c>
      <c r="E153" s="36">
        <f>D72+D121</f>
        <v>7</v>
      </c>
      <c r="F153" s="36">
        <f aca="true" t="shared" si="26" ref="F153:M153">E72+E121</f>
        <v>125</v>
      </c>
      <c r="G153" s="36">
        <f t="shared" si="26"/>
        <v>37</v>
      </c>
      <c r="H153" s="36">
        <f t="shared" si="26"/>
        <v>10</v>
      </c>
      <c r="I153" s="36">
        <f t="shared" si="26"/>
        <v>3</v>
      </c>
      <c r="J153" s="36">
        <f t="shared" si="26"/>
        <v>5</v>
      </c>
      <c r="K153" s="36">
        <f t="shared" si="26"/>
        <v>6</v>
      </c>
      <c r="L153" s="36">
        <f t="shared" si="26"/>
        <v>3</v>
      </c>
      <c r="M153" s="36">
        <f t="shared" si="26"/>
        <v>0</v>
      </c>
      <c r="N153" s="37"/>
      <c r="O153" s="38"/>
      <c r="P153" s="39">
        <f>L153/E153*7</f>
        <v>3</v>
      </c>
      <c r="Q153" s="36">
        <v>2</v>
      </c>
      <c r="R153" s="36">
        <v>0</v>
      </c>
      <c r="S153" s="40">
        <v>0</v>
      </c>
    </row>
    <row r="154" spans="2:19" ht="13.5">
      <c r="B154" s="61">
        <v>15</v>
      </c>
      <c r="C154" s="17" t="s">
        <v>39</v>
      </c>
      <c r="D154" s="36">
        <v>3</v>
      </c>
      <c r="E154" s="36">
        <f>Q47+Q96+Q122</f>
        <v>8</v>
      </c>
      <c r="F154" s="36">
        <f aca="true" t="shared" si="27" ref="F154:M154">R47+R96+R122</f>
        <v>121</v>
      </c>
      <c r="G154" s="36">
        <f t="shared" si="27"/>
        <v>36</v>
      </c>
      <c r="H154" s="36">
        <f t="shared" si="27"/>
        <v>8</v>
      </c>
      <c r="I154" s="36">
        <f t="shared" si="27"/>
        <v>5</v>
      </c>
      <c r="J154" s="36">
        <f t="shared" si="27"/>
        <v>4</v>
      </c>
      <c r="K154" s="36">
        <f t="shared" si="27"/>
        <v>4</v>
      </c>
      <c r="L154" s="36">
        <f t="shared" si="27"/>
        <v>3</v>
      </c>
      <c r="M154" s="36">
        <f t="shared" si="27"/>
        <v>1</v>
      </c>
      <c r="N154" s="37"/>
      <c r="O154" s="38"/>
      <c r="P154" s="39">
        <f>L154/E154*7</f>
        <v>2.625</v>
      </c>
      <c r="Q154" s="36">
        <v>2</v>
      </c>
      <c r="R154" s="36">
        <v>0</v>
      </c>
      <c r="S154" s="40">
        <v>0</v>
      </c>
    </row>
    <row r="155" spans="2:19" ht="14.25" thickBot="1">
      <c r="B155" s="86">
        <v>16</v>
      </c>
      <c r="C155" s="60" t="s">
        <v>40</v>
      </c>
      <c r="D155" s="41">
        <v>3</v>
      </c>
      <c r="E155" s="41">
        <f>Q23+Q71+Q121</f>
        <v>10</v>
      </c>
      <c r="F155" s="41">
        <f aca="true" t="shared" si="28" ref="F155:M155">R23+R71+R121</f>
        <v>168</v>
      </c>
      <c r="G155" s="41">
        <f t="shared" si="28"/>
        <v>46</v>
      </c>
      <c r="H155" s="41">
        <f t="shared" si="28"/>
        <v>7</v>
      </c>
      <c r="I155" s="41">
        <f t="shared" si="28"/>
        <v>5</v>
      </c>
      <c r="J155" s="41">
        <f t="shared" si="28"/>
        <v>9</v>
      </c>
      <c r="K155" s="41">
        <f t="shared" si="28"/>
        <v>7</v>
      </c>
      <c r="L155" s="41">
        <f t="shared" si="28"/>
        <v>2</v>
      </c>
      <c r="M155" s="41">
        <f t="shared" si="28"/>
        <v>2</v>
      </c>
      <c r="N155" s="42"/>
      <c r="O155" s="41"/>
      <c r="P155" s="43">
        <f>L155/E155*7</f>
        <v>1.4000000000000001</v>
      </c>
      <c r="Q155" s="41">
        <v>2</v>
      </c>
      <c r="R155" s="41">
        <v>1</v>
      </c>
      <c r="S155" s="44">
        <v>0</v>
      </c>
    </row>
  </sheetData>
  <sheetProtection/>
  <mergeCells count="22">
    <mergeCell ref="A99:AA99"/>
    <mergeCell ref="A75:A98"/>
    <mergeCell ref="N75:N98"/>
    <mergeCell ref="AA75:AA98"/>
    <mergeCell ref="T126:V126"/>
    <mergeCell ref="A125:AA125"/>
    <mergeCell ref="A1:AA1"/>
    <mergeCell ref="A25:AA25"/>
    <mergeCell ref="A50:AA50"/>
    <mergeCell ref="A26:A49"/>
    <mergeCell ref="N26:N49"/>
    <mergeCell ref="AA26:AA49"/>
    <mergeCell ref="A74:AA74"/>
    <mergeCell ref="A51:A73"/>
    <mergeCell ref="N51:N73"/>
    <mergeCell ref="A100:A124"/>
    <mergeCell ref="N100:N124"/>
    <mergeCell ref="A2:A24"/>
    <mergeCell ref="N2:N24"/>
    <mergeCell ref="AA2:AA24"/>
    <mergeCell ref="AA51:AA73"/>
    <mergeCell ref="AA100:AA124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00"/>
  <sheetViews>
    <sheetView zoomScalePageLayoutView="0" workbookViewId="0" topLeftCell="A64">
      <selection activeCell="P101" sqref="P101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1" width="5.625" style="0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customHeight="1" thickBot="1">
      <c r="A2" s="153"/>
      <c r="B2" t="s">
        <v>260</v>
      </c>
      <c r="N2" s="153"/>
    </row>
    <row r="3" spans="1:14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82">
        <v>5</v>
      </c>
      <c r="I3" s="8" t="s">
        <v>0</v>
      </c>
      <c r="J3" s="2"/>
      <c r="K3" s="2"/>
      <c r="L3" s="2"/>
      <c r="N3" s="153"/>
    </row>
    <row r="4" spans="1:14" ht="24.75" customHeight="1">
      <c r="A4" s="153"/>
      <c r="C4" s="57" t="s">
        <v>253</v>
      </c>
      <c r="D4" s="9">
        <v>0</v>
      </c>
      <c r="E4" s="9">
        <v>0</v>
      </c>
      <c r="F4" s="9">
        <v>1</v>
      </c>
      <c r="G4" s="9">
        <v>0</v>
      </c>
      <c r="H4" s="83"/>
      <c r="I4" s="10">
        <v>1</v>
      </c>
      <c r="J4" s="2"/>
      <c r="K4" s="2"/>
      <c r="L4" s="2"/>
      <c r="N4" s="153"/>
    </row>
    <row r="5" spans="1:14" ht="24.75" customHeight="1" thickBot="1">
      <c r="A5" s="153"/>
      <c r="C5" s="58" t="s">
        <v>94</v>
      </c>
      <c r="D5" s="11">
        <v>1</v>
      </c>
      <c r="E5" s="11">
        <v>3</v>
      </c>
      <c r="F5" s="11">
        <v>1</v>
      </c>
      <c r="G5" s="11" t="s">
        <v>254</v>
      </c>
      <c r="H5" s="84"/>
      <c r="I5" s="12">
        <v>9</v>
      </c>
      <c r="J5" s="2"/>
      <c r="K5" s="2"/>
      <c r="L5" s="2"/>
      <c r="N5" s="153"/>
    </row>
    <row r="6" spans="1:14" ht="13.5">
      <c r="A6" s="153"/>
      <c r="N6" s="153"/>
    </row>
    <row r="7" spans="1:14" ht="13.5">
      <c r="A7" s="153"/>
      <c r="C7" t="s">
        <v>3</v>
      </c>
      <c r="D7" t="s">
        <v>106</v>
      </c>
      <c r="N7" s="153"/>
    </row>
    <row r="8" spans="1:14" ht="13.5">
      <c r="A8" s="153"/>
      <c r="C8" t="s">
        <v>2</v>
      </c>
      <c r="D8" t="s">
        <v>258</v>
      </c>
      <c r="N8" s="153"/>
    </row>
    <row r="9" spans="1:14" ht="13.5">
      <c r="A9" s="153"/>
      <c r="N9" s="153"/>
    </row>
    <row r="10" spans="1:14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53"/>
    </row>
    <row r="11" spans="1:14" ht="13.5">
      <c r="A11" s="153"/>
      <c r="B11" s="3" t="s">
        <v>19</v>
      </c>
      <c r="C11" s="4" t="s">
        <v>255</v>
      </c>
      <c r="D11">
        <v>2</v>
      </c>
      <c r="E11">
        <v>2</v>
      </c>
      <c r="F11">
        <v>0</v>
      </c>
      <c r="G11">
        <v>0</v>
      </c>
      <c r="H11">
        <v>0</v>
      </c>
      <c r="I11">
        <v>0</v>
      </c>
      <c r="J11">
        <v>0</v>
      </c>
      <c r="K11">
        <v>1</v>
      </c>
      <c r="L11">
        <v>1</v>
      </c>
      <c r="N11" s="153"/>
    </row>
    <row r="12" spans="1:14" ht="13.5">
      <c r="A12" s="153"/>
      <c r="B12" s="3" t="s">
        <v>19</v>
      </c>
      <c r="C12" s="4" t="s">
        <v>256</v>
      </c>
      <c r="D12">
        <v>1</v>
      </c>
      <c r="E12">
        <v>1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N12" s="153"/>
    </row>
    <row r="13" spans="1:14" ht="13.5">
      <c r="A13" s="153"/>
      <c r="B13" s="3" t="s">
        <v>20</v>
      </c>
      <c r="C13" s="4" t="s">
        <v>23</v>
      </c>
      <c r="D13">
        <v>3</v>
      </c>
      <c r="E13">
        <v>2</v>
      </c>
      <c r="F13">
        <v>1</v>
      </c>
      <c r="G13">
        <v>0</v>
      </c>
      <c r="H13">
        <v>1</v>
      </c>
      <c r="I13">
        <v>1</v>
      </c>
      <c r="J13">
        <v>1</v>
      </c>
      <c r="K13">
        <v>1</v>
      </c>
      <c r="L13">
        <v>0</v>
      </c>
      <c r="M13" s="13"/>
      <c r="N13" s="153"/>
    </row>
    <row r="14" spans="1:14" ht="13.5">
      <c r="A14" s="153"/>
      <c r="B14" s="3" t="s">
        <v>257</v>
      </c>
      <c r="C14" s="4" t="s">
        <v>15</v>
      </c>
      <c r="D14">
        <v>3</v>
      </c>
      <c r="E14">
        <v>1</v>
      </c>
      <c r="F14">
        <v>1</v>
      </c>
      <c r="G14">
        <v>0</v>
      </c>
      <c r="H14">
        <v>3</v>
      </c>
      <c r="I14">
        <v>2</v>
      </c>
      <c r="J14">
        <v>0</v>
      </c>
      <c r="K14">
        <v>1</v>
      </c>
      <c r="L14">
        <v>0</v>
      </c>
      <c r="M14" s="13"/>
      <c r="N14" s="153"/>
    </row>
    <row r="15" spans="1:14" ht="13.5">
      <c r="A15" s="153"/>
      <c r="B15" s="3" t="s">
        <v>243</v>
      </c>
      <c r="C15" s="4" t="s">
        <v>16</v>
      </c>
      <c r="D15">
        <v>3</v>
      </c>
      <c r="E15">
        <v>3</v>
      </c>
      <c r="F15">
        <v>3</v>
      </c>
      <c r="G15">
        <v>3</v>
      </c>
      <c r="H15">
        <v>1</v>
      </c>
      <c r="I15">
        <v>0</v>
      </c>
      <c r="J15">
        <v>0</v>
      </c>
      <c r="K15">
        <v>0</v>
      </c>
      <c r="L15">
        <v>0</v>
      </c>
      <c r="M15" s="13"/>
      <c r="N15" s="153"/>
    </row>
    <row r="16" spans="1:14" ht="13.5">
      <c r="A16" s="153"/>
      <c r="B16" s="3" t="s">
        <v>242</v>
      </c>
      <c r="C16" s="4" t="s">
        <v>24</v>
      </c>
      <c r="D16">
        <v>3</v>
      </c>
      <c r="E16">
        <v>2</v>
      </c>
      <c r="F16">
        <v>1</v>
      </c>
      <c r="G16">
        <v>2</v>
      </c>
      <c r="H16">
        <v>0</v>
      </c>
      <c r="I16">
        <v>1</v>
      </c>
      <c r="J16">
        <v>1</v>
      </c>
      <c r="K16">
        <v>1</v>
      </c>
      <c r="L16">
        <v>1</v>
      </c>
      <c r="N16" s="153"/>
    </row>
    <row r="17" spans="1:14" ht="13.5">
      <c r="A17" s="153"/>
      <c r="B17" s="3" t="s">
        <v>87</v>
      </c>
      <c r="C17" s="4" t="s">
        <v>113</v>
      </c>
      <c r="D17">
        <v>2</v>
      </c>
      <c r="E17">
        <v>1</v>
      </c>
      <c r="F17">
        <v>0</v>
      </c>
      <c r="G17">
        <v>0</v>
      </c>
      <c r="H17">
        <v>1</v>
      </c>
      <c r="I17">
        <v>1</v>
      </c>
      <c r="J17">
        <v>0</v>
      </c>
      <c r="K17">
        <v>0</v>
      </c>
      <c r="L17">
        <v>0</v>
      </c>
      <c r="N17" s="153"/>
    </row>
    <row r="18" spans="1:14" ht="13.5">
      <c r="A18" s="153"/>
      <c r="B18" s="3" t="s">
        <v>17</v>
      </c>
      <c r="C18" s="4" t="s">
        <v>114</v>
      </c>
      <c r="D18">
        <v>2</v>
      </c>
      <c r="E18">
        <v>2</v>
      </c>
      <c r="F18">
        <v>1</v>
      </c>
      <c r="G18">
        <v>1</v>
      </c>
      <c r="H18">
        <v>1</v>
      </c>
      <c r="I18">
        <v>0</v>
      </c>
      <c r="J18">
        <v>0</v>
      </c>
      <c r="K18">
        <v>1</v>
      </c>
      <c r="L18">
        <v>0</v>
      </c>
      <c r="N18" s="153"/>
    </row>
    <row r="19" spans="1:14" ht="13.5">
      <c r="A19" s="153"/>
      <c r="B19" s="3" t="s">
        <v>229</v>
      </c>
      <c r="C19" s="4" t="s">
        <v>115</v>
      </c>
      <c r="D19">
        <v>2</v>
      </c>
      <c r="E19">
        <v>1</v>
      </c>
      <c r="F19">
        <v>0</v>
      </c>
      <c r="G19">
        <v>0</v>
      </c>
      <c r="H19">
        <v>0</v>
      </c>
      <c r="I19">
        <v>1</v>
      </c>
      <c r="J19">
        <v>0</v>
      </c>
      <c r="K19">
        <v>1</v>
      </c>
      <c r="L19">
        <v>0</v>
      </c>
      <c r="N19" s="153"/>
    </row>
    <row r="20" spans="1:14" ht="13.5">
      <c r="A20" s="153"/>
      <c r="B20" s="3" t="s">
        <v>225</v>
      </c>
      <c r="C20" s="4" t="s">
        <v>249</v>
      </c>
      <c r="D20">
        <v>2</v>
      </c>
      <c r="E20">
        <v>1</v>
      </c>
      <c r="F20">
        <v>0</v>
      </c>
      <c r="G20">
        <v>0</v>
      </c>
      <c r="H20">
        <v>1</v>
      </c>
      <c r="I20">
        <v>1</v>
      </c>
      <c r="J20">
        <v>0</v>
      </c>
      <c r="K20">
        <v>0</v>
      </c>
      <c r="L20">
        <v>0</v>
      </c>
      <c r="N20" s="153"/>
    </row>
    <row r="21" spans="1:14" ht="13.5">
      <c r="A21" s="153"/>
      <c r="B21" s="3"/>
      <c r="C21" s="4"/>
      <c r="N21" s="153"/>
    </row>
    <row r="22" spans="1:14" ht="13.5">
      <c r="A22" s="153"/>
      <c r="B22" s="3"/>
      <c r="C22" s="4" t="s">
        <v>62</v>
      </c>
      <c r="D22" s="1" t="s">
        <v>65</v>
      </c>
      <c r="E22" s="1" t="s">
        <v>66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63</v>
      </c>
      <c r="K22" s="1" t="s">
        <v>64</v>
      </c>
      <c r="L22" s="1" t="s">
        <v>69</v>
      </c>
      <c r="M22" s="1"/>
      <c r="N22" s="153"/>
    </row>
    <row r="23" spans="1:14" ht="13.5">
      <c r="A23" s="153"/>
      <c r="B23" s="3"/>
      <c r="C23" s="4" t="s">
        <v>105</v>
      </c>
      <c r="D23">
        <v>4</v>
      </c>
      <c r="E23">
        <v>72</v>
      </c>
      <c r="F23">
        <v>19</v>
      </c>
      <c r="G23">
        <v>3</v>
      </c>
      <c r="H23">
        <v>3</v>
      </c>
      <c r="I23">
        <v>8</v>
      </c>
      <c r="J23">
        <v>1</v>
      </c>
      <c r="K23">
        <v>0</v>
      </c>
      <c r="L23">
        <v>0</v>
      </c>
      <c r="N23" s="153"/>
    </row>
    <row r="24" spans="1:14" ht="13.5">
      <c r="A24" s="153"/>
      <c r="B24" s="3"/>
      <c r="C24" s="4"/>
      <c r="N24" s="153"/>
    </row>
    <row r="25" spans="1:14" ht="9" customHeigh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1:14" ht="14.25" customHeight="1" thickBot="1">
      <c r="A26" s="153"/>
      <c r="B26" t="s">
        <v>259</v>
      </c>
      <c r="N26" s="153"/>
    </row>
    <row r="27" spans="1:14" ht="24.75" customHeight="1">
      <c r="A27" s="153"/>
      <c r="C27" s="6"/>
      <c r="D27" s="7">
        <v>1</v>
      </c>
      <c r="E27" s="7">
        <v>2</v>
      </c>
      <c r="F27" s="7">
        <v>3</v>
      </c>
      <c r="G27" s="7">
        <v>4</v>
      </c>
      <c r="H27" s="82">
        <v>5</v>
      </c>
      <c r="I27" s="8" t="s">
        <v>0</v>
      </c>
      <c r="J27" s="2"/>
      <c r="K27" s="2"/>
      <c r="L27" s="2"/>
      <c r="N27" s="153"/>
    </row>
    <row r="28" spans="1:14" ht="24.75" customHeight="1">
      <c r="A28" s="153"/>
      <c r="C28" s="57" t="s">
        <v>261</v>
      </c>
      <c r="D28" s="9">
        <v>0</v>
      </c>
      <c r="E28" s="9">
        <v>0</v>
      </c>
      <c r="F28" s="9">
        <v>0</v>
      </c>
      <c r="G28" s="9"/>
      <c r="H28" s="83"/>
      <c r="I28" s="10">
        <v>0</v>
      </c>
      <c r="J28" s="2"/>
      <c r="K28" s="2"/>
      <c r="L28" s="2"/>
      <c r="N28" s="153"/>
    </row>
    <row r="29" spans="1:14" ht="24.75" customHeight="1" thickBot="1">
      <c r="A29" s="153"/>
      <c r="C29" s="58" t="s">
        <v>94</v>
      </c>
      <c r="D29" s="11">
        <v>11</v>
      </c>
      <c r="E29" s="11">
        <v>0</v>
      </c>
      <c r="F29" s="11" t="s">
        <v>272</v>
      </c>
      <c r="G29" s="11"/>
      <c r="H29" s="84"/>
      <c r="I29" s="12">
        <v>11</v>
      </c>
      <c r="J29" s="2"/>
      <c r="K29" s="2"/>
      <c r="L29" s="2"/>
      <c r="N29" s="153"/>
    </row>
    <row r="30" spans="1:14" ht="13.5">
      <c r="A30" s="153"/>
      <c r="N30" s="153"/>
    </row>
    <row r="31" spans="1:14" ht="13.5">
      <c r="A31" s="153"/>
      <c r="C31" t="s">
        <v>3</v>
      </c>
      <c r="D31" t="s">
        <v>251</v>
      </c>
      <c r="N31" s="153"/>
    </row>
    <row r="32" spans="1:14" ht="13.5">
      <c r="A32" s="153"/>
      <c r="C32" t="s">
        <v>2</v>
      </c>
      <c r="D32" t="s">
        <v>156</v>
      </c>
      <c r="N32" s="153"/>
    </row>
    <row r="33" spans="1:14" ht="13.5">
      <c r="A33" s="153"/>
      <c r="N33" s="153"/>
    </row>
    <row r="34" spans="1:14" ht="13.5">
      <c r="A34" s="153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M34" s="1"/>
      <c r="N34" s="153"/>
    </row>
    <row r="35" spans="1:14" ht="13.5">
      <c r="A35" s="153"/>
      <c r="B35" s="3" t="s">
        <v>19</v>
      </c>
      <c r="C35" s="4" t="s">
        <v>268</v>
      </c>
      <c r="D35">
        <v>2</v>
      </c>
      <c r="E35">
        <v>2</v>
      </c>
      <c r="F35">
        <v>2</v>
      </c>
      <c r="G35">
        <v>1</v>
      </c>
      <c r="H35">
        <v>2</v>
      </c>
      <c r="I35">
        <v>0</v>
      </c>
      <c r="J35">
        <v>0</v>
      </c>
      <c r="K35">
        <v>0</v>
      </c>
      <c r="L35">
        <v>0</v>
      </c>
      <c r="N35" s="153"/>
    </row>
    <row r="36" spans="1:14" ht="13.5">
      <c r="A36" s="153"/>
      <c r="B36" s="3" t="s">
        <v>19</v>
      </c>
      <c r="C36" s="4" t="s">
        <v>133</v>
      </c>
      <c r="D36">
        <v>1</v>
      </c>
      <c r="E36">
        <v>1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N36" s="153"/>
    </row>
    <row r="37" spans="1:14" ht="13.5">
      <c r="A37" s="153"/>
      <c r="B37" s="3" t="s">
        <v>18</v>
      </c>
      <c r="C37" s="4" t="s">
        <v>160</v>
      </c>
      <c r="D37">
        <v>2</v>
      </c>
      <c r="E37">
        <v>1</v>
      </c>
      <c r="F37">
        <v>1</v>
      </c>
      <c r="G37">
        <v>0</v>
      </c>
      <c r="H37">
        <v>2</v>
      </c>
      <c r="I37">
        <v>1</v>
      </c>
      <c r="J37">
        <v>0</v>
      </c>
      <c r="K37">
        <v>2</v>
      </c>
      <c r="L37">
        <v>0</v>
      </c>
      <c r="N37" s="153"/>
    </row>
    <row r="38" spans="1:14" ht="13.5">
      <c r="A38" s="153"/>
      <c r="B38" s="3" t="s">
        <v>103</v>
      </c>
      <c r="C38" s="4" t="s">
        <v>110</v>
      </c>
      <c r="D38">
        <v>2</v>
      </c>
      <c r="E38">
        <v>2</v>
      </c>
      <c r="F38">
        <v>1</v>
      </c>
      <c r="G38">
        <v>2</v>
      </c>
      <c r="H38">
        <v>2</v>
      </c>
      <c r="I38">
        <v>0</v>
      </c>
      <c r="J38">
        <v>0</v>
      </c>
      <c r="K38">
        <v>2</v>
      </c>
      <c r="L38">
        <v>0</v>
      </c>
      <c r="M38" s="13"/>
      <c r="N38" s="153"/>
    </row>
    <row r="39" spans="1:14" ht="13.5">
      <c r="A39" s="153"/>
      <c r="B39" s="3" t="s">
        <v>102</v>
      </c>
      <c r="C39" s="4" t="s">
        <v>231</v>
      </c>
      <c r="D39">
        <v>2</v>
      </c>
      <c r="E39">
        <v>2</v>
      </c>
      <c r="F39">
        <v>0</v>
      </c>
      <c r="G39">
        <v>1</v>
      </c>
      <c r="H39">
        <v>1</v>
      </c>
      <c r="I39">
        <v>0</v>
      </c>
      <c r="J39">
        <v>0</v>
      </c>
      <c r="K39">
        <v>0</v>
      </c>
      <c r="L39">
        <v>0</v>
      </c>
      <c r="M39" s="13"/>
      <c r="N39" s="153"/>
    </row>
    <row r="40" spans="1:14" ht="13.5">
      <c r="A40" s="153"/>
      <c r="B40" s="3" t="s">
        <v>128</v>
      </c>
      <c r="C40" s="4" t="s">
        <v>112</v>
      </c>
      <c r="D40">
        <v>2</v>
      </c>
      <c r="E40">
        <v>2</v>
      </c>
      <c r="F40">
        <v>1</v>
      </c>
      <c r="G40">
        <v>0</v>
      </c>
      <c r="H40">
        <v>1</v>
      </c>
      <c r="I40">
        <v>0</v>
      </c>
      <c r="J40">
        <v>1</v>
      </c>
      <c r="K40">
        <v>1</v>
      </c>
      <c r="L40">
        <v>0</v>
      </c>
      <c r="M40" s="13"/>
      <c r="N40" s="153"/>
    </row>
    <row r="41" spans="1:14" ht="13.5">
      <c r="A41" s="153"/>
      <c r="B41" s="3" t="s">
        <v>104</v>
      </c>
      <c r="C41" s="4" t="s">
        <v>135</v>
      </c>
      <c r="D41">
        <v>2</v>
      </c>
      <c r="E41">
        <v>2</v>
      </c>
      <c r="F41">
        <v>1</v>
      </c>
      <c r="G41">
        <v>1</v>
      </c>
      <c r="H41">
        <v>1</v>
      </c>
      <c r="I41">
        <v>0</v>
      </c>
      <c r="J41">
        <v>0</v>
      </c>
      <c r="K41">
        <v>1</v>
      </c>
      <c r="L41">
        <v>0</v>
      </c>
      <c r="N41" s="153"/>
    </row>
    <row r="42" spans="1:14" ht="13.5">
      <c r="A42" s="153"/>
      <c r="B42" s="3" t="s">
        <v>20</v>
      </c>
      <c r="C42" s="4" t="s">
        <v>137</v>
      </c>
      <c r="D42">
        <v>2</v>
      </c>
      <c r="E42">
        <v>2</v>
      </c>
      <c r="F42">
        <v>1</v>
      </c>
      <c r="G42">
        <v>0</v>
      </c>
      <c r="H42">
        <v>1</v>
      </c>
      <c r="I42">
        <v>0</v>
      </c>
      <c r="J42">
        <v>0</v>
      </c>
      <c r="K42">
        <v>3</v>
      </c>
      <c r="L42">
        <v>0</v>
      </c>
      <c r="N42" s="153"/>
    </row>
    <row r="43" spans="1:14" ht="13.5">
      <c r="A43" s="153"/>
      <c r="B43" s="3" t="s">
        <v>229</v>
      </c>
      <c r="C43" s="4" t="s">
        <v>269</v>
      </c>
      <c r="D43">
        <v>2</v>
      </c>
      <c r="E43">
        <v>2</v>
      </c>
      <c r="F43">
        <v>0</v>
      </c>
      <c r="G43">
        <v>1</v>
      </c>
      <c r="H43">
        <v>1</v>
      </c>
      <c r="I43">
        <v>0</v>
      </c>
      <c r="J43">
        <v>0</v>
      </c>
      <c r="K43">
        <v>1</v>
      </c>
      <c r="L43">
        <v>0</v>
      </c>
      <c r="N43" s="153"/>
    </row>
    <row r="44" spans="1:14" ht="13.5">
      <c r="A44" s="153"/>
      <c r="B44" s="3" t="s">
        <v>17</v>
      </c>
      <c r="C44" s="4" t="s">
        <v>178</v>
      </c>
      <c r="D44">
        <v>2</v>
      </c>
      <c r="E44">
        <v>1</v>
      </c>
      <c r="F44">
        <v>0</v>
      </c>
      <c r="G44">
        <v>0</v>
      </c>
      <c r="H44">
        <v>0</v>
      </c>
      <c r="I44">
        <v>1</v>
      </c>
      <c r="J44">
        <v>1</v>
      </c>
      <c r="K44">
        <v>1</v>
      </c>
      <c r="L44">
        <v>0</v>
      </c>
      <c r="N44" s="153"/>
    </row>
    <row r="45" spans="1:14" ht="13.5">
      <c r="A45" s="153"/>
      <c r="B45" s="3"/>
      <c r="C45" s="4"/>
      <c r="N45" s="153"/>
    </row>
    <row r="46" spans="1:14" ht="13.5">
      <c r="A46" s="153"/>
      <c r="B46" s="3"/>
      <c r="C46" s="4" t="s">
        <v>62</v>
      </c>
      <c r="D46" s="1" t="s">
        <v>65</v>
      </c>
      <c r="E46" s="1" t="s">
        <v>66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63</v>
      </c>
      <c r="K46" s="1" t="s">
        <v>64</v>
      </c>
      <c r="L46" s="1" t="s">
        <v>69</v>
      </c>
      <c r="M46" s="1"/>
      <c r="N46" s="153"/>
    </row>
    <row r="47" spans="1:14" ht="13.5">
      <c r="A47" s="153"/>
      <c r="B47" s="3"/>
      <c r="C47" s="4" t="s">
        <v>220</v>
      </c>
      <c r="D47">
        <v>3</v>
      </c>
      <c r="E47">
        <v>25</v>
      </c>
      <c r="F47">
        <v>9</v>
      </c>
      <c r="G47">
        <v>0</v>
      </c>
      <c r="H47">
        <v>0</v>
      </c>
      <c r="I47">
        <v>1</v>
      </c>
      <c r="J47">
        <v>0</v>
      </c>
      <c r="K47">
        <v>0</v>
      </c>
      <c r="L47">
        <v>0</v>
      </c>
      <c r="N47" s="153"/>
    </row>
    <row r="48" spans="1:14" ht="13.5">
      <c r="A48" s="153"/>
      <c r="B48" s="3"/>
      <c r="C48" s="4"/>
      <c r="N48" s="153"/>
    </row>
    <row r="49" spans="1:14" ht="9" customHeight="1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</row>
    <row r="50" spans="1:14" ht="14.25" customHeight="1" thickBot="1">
      <c r="A50" s="153"/>
      <c r="B50" t="s">
        <v>273</v>
      </c>
      <c r="N50" s="153"/>
    </row>
    <row r="51" spans="1:14" ht="24.75" customHeight="1">
      <c r="A51" s="153"/>
      <c r="C51" s="6"/>
      <c r="D51" s="7">
        <v>1</v>
      </c>
      <c r="E51" s="7">
        <v>2</v>
      </c>
      <c r="F51" s="7">
        <v>3</v>
      </c>
      <c r="G51" s="7">
        <v>4</v>
      </c>
      <c r="H51" s="82">
        <v>5</v>
      </c>
      <c r="I51" s="8" t="s">
        <v>0</v>
      </c>
      <c r="J51" s="2"/>
      <c r="K51" s="2"/>
      <c r="L51" s="2"/>
      <c r="N51" s="153"/>
    </row>
    <row r="52" spans="1:14" ht="24.75" customHeight="1">
      <c r="A52" s="153"/>
      <c r="C52" s="57" t="s">
        <v>94</v>
      </c>
      <c r="D52" s="9">
        <v>0</v>
      </c>
      <c r="E52" s="9">
        <v>0</v>
      </c>
      <c r="F52" s="9">
        <v>0</v>
      </c>
      <c r="G52" s="9">
        <v>0</v>
      </c>
      <c r="H52" s="83">
        <v>0</v>
      </c>
      <c r="I52" s="10">
        <v>0</v>
      </c>
      <c r="J52" s="2"/>
      <c r="K52" s="2"/>
      <c r="L52" s="2"/>
      <c r="N52" s="153"/>
    </row>
    <row r="53" spans="1:14" ht="24.75" customHeight="1" thickBot="1">
      <c r="A53" s="153"/>
      <c r="C53" s="58" t="s">
        <v>274</v>
      </c>
      <c r="D53" s="11">
        <v>3</v>
      </c>
      <c r="E53" s="11">
        <v>0</v>
      </c>
      <c r="F53" s="11">
        <v>1</v>
      </c>
      <c r="G53" s="11">
        <v>0</v>
      </c>
      <c r="H53" s="84" t="s">
        <v>272</v>
      </c>
      <c r="I53" s="12">
        <v>4</v>
      </c>
      <c r="J53" s="2"/>
      <c r="K53" s="2"/>
      <c r="L53" s="2"/>
      <c r="N53" s="153"/>
    </row>
    <row r="54" spans="1:14" ht="13.5">
      <c r="A54" s="153"/>
      <c r="N54" s="153"/>
    </row>
    <row r="55" spans="1:14" ht="13.5">
      <c r="A55" s="153"/>
      <c r="C55" t="s">
        <v>3</v>
      </c>
      <c r="D55" t="s">
        <v>271</v>
      </c>
      <c r="N55" s="153"/>
    </row>
    <row r="56" spans="1:14" ht="13.5">
      <c r="A56" s="153"/>
      <c r="N56" s="153"/>
    </row>
    <row r="57" spans="1:14" ht="13.5">
      <c r="A57" s="153"/>
      <c r="C57" s="1" t="s">
        <v>4</v>
      </c>
      <c r="D57" s="1" t="s">
        <v>5</v>
      </c>
      <c r="E57" s="1" t="s">
        <v>6</v>
      </c>
      <c r="F57" s="1" t="s">
        <v>7</v>
      </c>
      <c r="G57" s="1" t="s">
        <v>8</v>
      </c>
      <c r="H57" s="1" t="s">
        <v>11</v>
      </c>
      <c r="I57" s="1" t="s">
        <v>9</v>
      </c>
      <c r="J57" s="1" t="s">
        <v>13</v>
      </c>
      <c r="K57" s="1" t="s">
        <v>10</v>
      </c>
      <c r="L57" s="1" t="s">
        <v>12</v>
      </c>
      <c r="M57" s="1"/>
      <c r="N57" s="153"/>
    </row>
    <row r="58" spans="1:14" ht="13.5">
      <c r="A58" s="153"/>
      <c r="B58" s="3" t="s">
        <v>19</v>
      </c>
      <c r="C58" s="4" t="s">
        <v>268</v>
      </c>
      <c r="D58">
        <v>3</v>
      </c>
      <c r="E58">
        <v>2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0</v>
      </c>
      <c r="N58" s="153"/>
    </row>
    <row r="59" spans="1:14" ht="13.5">
      <c r="A59" s="153"/>
      <c r="B59" s="3" t="s">
        <v>18</v>
      </c>
      <c r="C59" s="4" t="s">
        <v>160</v>
      </c>
      <c r="D59">
        <v>3</v>
      </c>
      <c r="E59">
        <v>2</v>
      </c>
      <c r="F59">
        <v>0</v>
      </c>
      <c r="G59">
        <v>0</v>
      </c>
      <c r="H59">
        <v>0</v>
      </c>
      <c r="I59">
        <v>1</v>
      </c>
      <c r="J59">
        <v>0</v>
      </c>
      <c r="K59">
        <v>1</v>
      </c>
      <c r="L59">
        <v>0</v>
      </c>
      <c r="M59" s="13"/>
      <c r="N59" s="153"/>
    </row>
    <row r="60" spans="1:14" ht="13.5">
      <c r="A60" s="153"/>
      <c r="B60" s="3" t="s">
        <v>103</v>
      </c>
      <c r="C60" s="4" t="s">
        <v>15</v>
      </c>
      <c r="D60">
        <v>2</v>
      </c>
      <c r="E60">
        <v>2</v>
      </c>
      <c r="F60">
        <v>0</v>
      </c>
      <c r="G60">
        <v>0</v>
      </c>
      <c r="H60">
        <v>0</v>
      </c>
      <c r="I60">
        <v>0</v>
      </c>
      <c r="J60">
        <v>0</v>
      </c>
      <c r="K60">
        <v>1</v>
      </c>
      <c r="L60">
        <v>0</v>
      </c>
      <c r="M60" s="13"/>
      <c r="N60" s="153"/>
    </row>
    <row r="61" spans="1:14" ht="13.5">
      <c r="A61" s="153"/>
      <c r="B61" s="3" t="s">
        <v>102</v>
      </c>
      <c r="C61" s="4" t="s">
        <v>231</v>
      </c>
      <c r="D61">
        <v>2</v>
      </c>
      <c r="E61">
        <v>1</v>
      </c>
      <c r="F61">
        <v>0</v>
      </c>
      <c r="G61">
        <v>0</v>
      </c>
      <c r="H61">
        <v>0</v>
      </c>
      <c r="I61">
        <v>1</v>
      </c>
      <c r="J61">
        <v>0</v>
      </c>
      <c r="K61">
        <v>0</v>
      </c>
      <c r="L61">
        <v>0</v>
      </c>
      <c r="M61" s="13"/>
      <c r="N61" s="153"/>
    </row>
    <row r="62" spans="1:14" ht="13.5">
      <c r="A62" s="153"/>
      <c r="B62" s="3" t="s">
        <v>128</v>
      </c>
      <c r="C62" s="4" t="s">
        <v>112</v>
      </c>
      <c r="D62">
        <v>2</v>
      </c>
      <c r="E62">
        <v>2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N62" s="153"/>
    </row>
    <row r="63" spans="1:14" ht="13.5">
      <c r="A63" s="153"/>
      <c r="B63" s="3" t="s">
        <v>104</v>
      </c>
      <c r="C63" s="4" t="s">
        <v>135</v>
      </c>
      <c r="D63">
        <v>2</v>
      </c>
      <c r="E63">
        <v>2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0</v>
      </c>
      <c r="N63" s="153"/>
    </row>
    <row r="64" spans="1:14" ht="13.5">
      <c r="A64" s="153"/>
      <c r="B64" s="3" t="s">
        <v>20</v>
      </c>
      <c r="C64" s="4" t="s">
        <v>137</v>
      </c>
      <c r="D64">
        <v>2</v>
      </c>
      <c r="E64">
        <v>2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N64" s="153"/>
    </row>
    <row r="65" spans="1:14" ht="13.5">
      <c r="A65" s="153"/>
      <c r="B65" s="3" t="s">
        <v>229</v>
      </c>
      <c r="C65" s="4" t="s">
        <v>269</v>
      </c>
      <c r="D65">
        <v>2</v>
      </c>
      <c r="E65">
        <v>1</v>
      </c>
      <c r="F65">
        <v>0</v>
      </c>
      <c r="G65">
        <v>0</v>
      </c>
      <c r="H65">
        <v>0</v>
      </c>
      <c r="I65">
        <v>1</v>
      </c>
      <c r="J65">
        <v>1</v>
      </c>
      <c r="K65">
        <v>1</v>
      </c>
      <c r="L65">
        <v>0</v>
      </c>
      <c r="N65" s="153"/>
    </row>
    <row r="66" spans="1:14" ht="13.5">
      <c r="A66" s="153"/>
      <c r="B66" s="3" t="s">
        <v>77</v>
      </c>
      <c r="C66" s="4" t="s">
        <v>169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N66" s="153"/>
    </row>
    <row r="67" spans="1:14" ht="13.5">
      <c r="A67" s="153"/>
      <c r="B67" s="3" t="s">
        <v>17</v>
      </c>
      <c r="C67" s="4" t="s">
        <v>219</v>
      </c>
      <c r="D67">
        <v>2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N67" s="153"/>
    </row>
    <row r="68" spans="1:14" ht="13.5">
      <c r="A68" s="153"/>
      <c r="B68" s="3"/>
      <c r="C68" s="4"/>
      <c r="N68" s="153"/>
    </row>
    <row r="69" spans="1:14" ht="13.5">
      <c r="A69" s="153"/>
      <c r="B69" s="3"/>
      <c r="C69" s="4" t="s">
        <v>62</v>
      </c>
      <c r="D69" s="1" t="s">
        <v>65</v>
      </c>
      <c r="E69" s="1" t="s">
        <v>66</v>
      </c>
      <c r="F69" s="1" t="s">
        <v>5</v>
      </c>
      <c r="G69" s="1" t="s">
        <v>7</v>
      </c>
      <c r="H69" s="1" t="s">
        <v>9</v>
      </c>
      <c r="I69" s="1" t="s">
        <v>13</v>
      </c>
      <c r="J69" s="1" t="s">
        <v>63</v>
      </c>
      <c r="K69" s="1" t="s">
        <v>64</v>
      </c>
      <c r="L69" s="1" t="s">
        <v>69</v>
      </c>
      <c r="M69" s="1"/>
      <c r="N69" s="153"/>
    </row>
    <row r="70" spans="1:14" ht="13.5">
      <c r="A70" s="153"/>
      <c r="B70" s="3"/>
      <c r="C70" s="4" t="s">
        <v>270</v>
      </c>
      <c r="D70">
        <v>4</v>
      </c>
      <c r="E70">
        <v>66</v>
      </c>
      <c r="F70">
        <v>19</v>
      </c>
      <c r="G70">
        <v>4</v>
      </c>
      <c r="H70">
        <v>3</v>
      </c>
      <c r="I70">
        <v>2</v>
      </c>
      <c r="J70">
        <v>4</v>
      </c>
      <c r="K70">
        <v>4</v>
      </c>
      <c r="L70">
        <v>0</v>
      </c>
      <c r="N70" s="153"/>
    </row>
    <row r="71" spans="1:14" ht="13.5">
      <c r="A71" s="153"/>
      <c r="B71" s="3"/>
      <c r="C71" s="4"/>
      <c r="N71" s="153"/>
    </row>
    <row r="72" spans="1:14" ht="9" customHeight="1" thickBot="1">
      <c r="A72" s="153"/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</row>
    <row r="73" spans="2:22" ht="14.25" thickBot="1">
      <c r="B73" t="s">
        <v>221</v>
      </c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150" t="s">
        <v>509</v>
      </c>
      <c r="U73" s="151"/>
      <c r="V73" s="152"/>
    </row>
    <row r="74" spans="2:22" ht="13.5">
      <c r="B74" s="59" t="s">
        <v>28</v>
      </c>
      <c r="C74" s="14" t="s">
        <v>50</v>
      </c>
      <c r="D74" s="14" t="s">
        <v>72</v>
      </c>
      <c r="E74" s="14" t="s">
        <v>5</v>
      </c>
      <c r="F74" s="14" t="s">
        <v>6</v>
      </c>
      <c r="G74" s="14" t="s">
        <v>7</v>
      </c>
      <c r="H74" s="14" t="s">
        <v>8</v>
      </c>
      <c r="I74" s="14" t="s">
        <v>11</v>
      </c>
      <c r="J74" s="14" t="s">
        <v>9</v>
      </c>
      <c r="K74" s="14" t="s">
        <v>13</v>
      </c>
      <c r="L74" s="14" t="s">
        <v>10</v>
      </c>
      <c r="M74" s="28" t="s">
        <v>12</v>
      </c>
      <c r="N74" s="23"/>
      <c r="O74" s="23"/>
      <c r="P74" s="14" t="s">
        <v>51</v>
      </c>
      <c r="Q74" s="14" t="s">
        <v>1</v>
      </c>
      <c r="R74" s="14" t="s">
        <v>52</v>
      </c>
      <c r="S74" s="15" t="s">
        <v>53</v>
      </c>
      <c r="T74" s="140" t="s">
        <v>6</v>
      </c>
      <c r="U74" s="28" t="s">
        <v>7</v>
      </c>
      <c r="V74" s="29" t="s">
        <v>51</v>
      </c>
    </row>
    <row r="75" spans="2:22" ht="13.5">
      <c r="B75" s="16">
        <v>1</v>
      </c>
      <c r="C75" s="17" t="s">
        <v>29</v>
      </c>
      <c r="D75" s="18">
        <v>2</v>
      </c>
      <c r="E75" s="18">
        <f>D65+D43</f>
        <v>4</v>
      </c>
      <c r="F75" s="18">
        <f aca="true" t="shared" si="0" ref="F75:M75">E65+E43</f>
        <v>3</v>
      </c>
      <c r="G75" s="18">
        <f t="shared" si="0"/>
        <v>0</v>
      </c>
      <c r="H75" s="18">
        <f t="shared" si="0"/>
        <v>1</v>
      </c>
      <c r="I75" s="18">
        <f t="shared" si="0"/>
        <v>1</v>
      </c>
      <c r="J75" s="18">
        <f t="shared" si="0"/>
        <v>1</v>
      </c>
      <c r="K75" s="18">
        <f t="shared" si="0"/>
        <v>1</v>
      </c>
      <c r="L75" s="18">
        <f t="shared" si="0"/>
        <v>2</v>
      </c>
      <c r="M75" s="18">
        <f t="shared" si="0"/>
        <v>0</v>
      </c>
      <c r="N75" s="20"/>
      <c r="O75" s="20"/>
      <c r="P75" s="25">
        <f aca="true" t="shared" si="1" ref="P75:P94">G75/F75</f>
        <v>0</v>
      </c>
      <c r="Q75" s="18">
        <v>0</v>
      </c>
      <c r="R75" s="18">
        <v>0</v>
      </c>
      <c r="S75" s="24">
        <v>0</v>
      </c>
      <c r="T75" s="16">
        <v>2</v>
      </c>
      <c r="U75" s="18">
        <v>0</v>
      </c>
      <c r="V75" s="30">
        <f aca="true" t="shared" si="2" ref="V75:V94">U75/T75</f>
        <v>0</v>
      </c>
    </row>
    <row r="76" spans="2:22" ht="13.5">
      <c r="B76" s="16">
        <v>2</v>
      </c>
      <c r="C76" s="17" t="s">
        <v>30</v>
      </c>
      <c r="D76" s="18">
        <v>3</v>
      </c>
      <c r="E76" s="18">
        <f>D19+D59+D37</f>
        <v>7</v>
      </c>
      <c r="F76" s="18">
        <f aca="true" t="shared" si="3" ref="F76:M76">E19+E59+E37</f>
        <v>4</v>
      </c>
      <c r="G76" s="18">
        <f t="shared" si="3"/>
        <v>1</v>
      </c>
      <c r="H76" s="18">
        <f t="shared" si="3"/>
        <v>0</v>
      </c>
      <c r="I76" s="18">
        <f t="shared" si="3"/>
        <v>2</v>
      </c>
      <c r="J76" s="18">
        <f t="shared" si="3"/>
        <v>3</v>
      </c>
      <c r="K76" s="18">
        <f t="shared" si="3"/>
        <v>0</v>
      </c>
      <c r="L76" s="18">
        <f t="shared" si="3"/>
        <v>4</v>
      </c>
      <c r="M76" s="18">
        <f t="shared" si="3"/>
        <v>0</v>
      </c>
      <c r="N76" s="20"/>
      <c r="O76" s="20"/>
      <c r="P76" s="25">
        <f t="shared" si="1"/>
        <v>0.25</v>
      </c>
      <c r="Q76" s="18">
        <v>0</v>
      </c>
      <c r="R76" s="18">
        <v>0</v>
      </c>
      <c r="S76" s="24">
        <v>0</v>
      </c>
      <c r="T76" s="16">
        <v>3</v>
      </c>
      <c r="U76" s="18">
        <v>1</v>
      </c>
      <c r="V76" s="30">
        <f t="shared" si="2"/>
        <v>0.3333333333333333</v>
      </c>
    </row>
    <row r="77" spans="2:22" ht="13.5">
      <c r="B77" s="16">
        <v>4</v>
      </c>
      <c r="C77" s="17" t="s">
        <v>31</v>
      </c>
      <c r="D77" s="18">
        <v>1</v>
      </c>
      <c r="E77" s="18">
        <f>D20</f>
        <v>2</v>
      </c>
      <c r="F77" s="18">
        <f aca="true" t="shared" si="4" ref="F77:M77">E20</f>
        <v>1</v>
      </c>
      <c r="G77" s="18">
        <f t="shared" si="4"/>
        <v>0</v>
      </c>
      <c r="H77" s="18">
        <f t="shared" si="4"/>
        <v>0</v>
      </c>
      <c r="I77" s="18">
        <f t="shared" si="4"/>
        <v>1</v>
      </c>
      <c r="J77" s="18">
        <f t="shared" si="4"/>
        <v>1</v>
      </c>
      <c r="K77" s="18">
        <f t="shared" si="4"/>
        <v>0</v>
      </c>
      <c r="L77" s="18">
        <f t="shared" si="4"/>
        <v>0</v>
      </c>
      <c r="M77" s="18">
        <f t="shared" si="4"/>
        <v>0</v>
      </c>
      <c r="N77" s="20"/>
      <c r="O77" s="20"/>
      <c r="P77" s="25">
        <f t="shared" si="1"/>
        <v>0</v>
      </c>
      <c r="Q77" s="18">
        <v>0</v>
      </c>
      <c r="R77" s="18">
        <v>0</v>
      </c>
      <c r="S77" s="24">
        <v>0</v>
      </c>
      <c r="T77" s="16">
        <v>0</v>
      </c>
      <c r="U77" s="18">
        <v>0</v>
      </c>
      <c r="V77" s="30">
        <v>0</v>
      </c>
    </row>
    <row r="78" spans="2:22" ht="13.5">
      <c r="B78" s="16">
        <v>6</v>
      </c>
      <c r="C78" s="17" t="s">
        <v>32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20"/>
      <c r="O78" s="20"/>
      <c r="P78" s="25">
        <v>0</v>
      </c>
      <c r="Q78" s="18">
        <v>0</v>
      </c>
      <c r="R78" s="18">
        <v>0</v>
      </c>
      <c r="S78" s="24">
        <v>0</v>
      </c>
      <c r="T78" s="16">
        <v>0</v>
      </c>
      <c r="U78" s="18">
        <v>0</v>
      </c>
      <c r="V78" s="30">
        <v>0</v>
      </c>
    </row>
    <row r="79" spans="2:22" ht="13.5">
      <c r="B79" s="16">
        <v>7</v>
      </c>
      <c r="C79" s="17" t="s">
        <v>33</v>
      </c>
      <c r="D79" s="18">
        <v>2</v>
      </c>
      <c r="E79" s="18">
        <f>D61+D39</f>
        <v>4</v>
      </c>
      <c r="F79" s="18">
        <f aca="true" t="shared" si="5" ref="F79:M79">E61+E39</f>
        <v>3</v>
      </c>
      <c r="G79" s="18">
        <f t="shared" si="5"/>
        <v>0</v>
      </c>
      <c r="H79" s="18">
        <f t="shared" si="5"/>
        <v>1</v>
      </c>
      <c r="I79" s="18">
        <f t="shared" si="5"/>
        <v>1</v>
      </c>
      <c r="J79" s="18">
        <f t="shared" si="5"/>
        <v>1</v>
      </c>
      <c r="K79" s="18">
        <f t="shared" si="5"/>
        <v>0</v>
      </c>
      <c r="L79" s="18">
        <f t="shared" si="5"/>
        <v>0</v>
      </c>
      <c r="M79" s="18">
        <f t="shared" si="5"/>
        <v>0</v>
      </c>
      <c r="N79" s="20"/>
      <c r="O79" s="20"/>
      <c r="P79" s="25">
        <f t="shared" si="1"/>
        <v>0</v>
      </c>
      <c r="Q79" s="18">
        <v>0</v>
      </c>
      <c r="R79" s="18">
        <v>0</v>
      </c>
      <c r="S79" s="24">
        <v>0</v>
      </c>
      <c r="T79" s="16">
        <v>3</v>
      </c>
      <c r="U79" s="18">
        <v>0</v>
      </c>
      <c r="V79" s="30">
        <f t="shared" si="2"/>
        <v>0</v>
      </c>
    </row>
    <row r="80" spans="2:22" ht="13.5">
      <c r="B80" s="16">
        <v>10</v>
      </c>
      <c r="C80" s="17" t="s">
        <v>34</v>
      </c>
      <c r="D80" s="18">
        <v>2</v>
      </c>
      <c r="E80" s="18">
        <f>D16+D38</f>
        <v>5</v>
      </c>
      <c r="F80" s="18">
        <f aca="true" t="shared" si="6" ref="F80:M80">E16+E38</f>
        <v>4</v>
      </c>
      <c r="G80" s="18">
        <f t="shared" si="6"/>
        <v>2</v>
      </c>
      <c r="H80" s="18">
        <f t="shared" si="6"/>
        <v>4</v>
      </c>
      <c r="I80" s="18">
        <f t="shared" si="6"/>
        <v>2</v>
      </c>
      <c r="J80" s="18">
        <f t="shared" si="6"/>
        <v>1</v>
      </c>
      <c r="K80" s="18">
        <f t="shared" si="6"/>
        <v>1</v>
      </c>
      <c r="L80" s="18">
        <f t="shared" si="6"/>
        <v>3</v>
      </c>
      <c r="M80" s="18">
        <f t="shared" si="6"/>
        <v>1</v>
      </c>
      <c r="N80" s="20"/>
      <c r="O80" s="20"/>
      <c r="P80" s="25">
        <f t="shared" si="1"/>
        <v>0.5</v>
      </c>
      <c r="Q80" s="18">
        <v>0</v>
      </c>
      <c r="R80" s="18">
        <v>0</v>
      </c>
      <c r="S80" s="24">
        <v>1</v>
      </c>
      <c r="T80" s="16">
        <v>3</v>
      </c>
      <c r="U80" s="18">
        <v>2</v>
      </c>
      <c r="V80" s="30">
        <f t="shared" si="2"/>
        <v>0.6666666666666666</v>
      </c>
    </row>
    <row r="81" spans="2:22" ht="13.5">
      <c r="B81" s="16">
        <v>11</v>
      </c>
      <c r="C81" s="17" t="s">
        <v>35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20"/>
      <c r="O81" s="20"/>
      <c r="P81" s="25">
        <v>0</v>
      </c>
      <c r="Q81" s="18">
        <v>0</v>
      </c>
      <c r="R81" s="18">
        <v>0</v>
      </c>
      <c r="S81" s="24">
        <v>0</v>
      </c>
      <c r="T81" s="16">
        <v>0</v>
      </c>
      <c r="U81" s="18">
        <v>0</v>
      </c>
      <c r="V81" s="30">
        <v>0</v>
      </c>
    </row>
    <row r="82" spans="2:22" ht="13.5">
      <c r="B82" s="16">
        <v>12</v>
      </c>
      <c r="C82" s="17" t="s">
        <v>36</v>
      </c>
      <c r="D82" s="18">
        <v>1</v>
      </c>
      <c r="E82" s="18">
        <f>D13</f>
        <v>3</v>
      </c>
      <c r="F82" s="18">
        <f aca="true" t="shared" si="7" ref="F82:M82">E13</f>
        <v>2</v>
      </c>
      <c r="G82" s="18">
        <f t="shared" si="7"/>
        <v>1</v>
      </c>
      <c r="H82" s="18">
        <f t="shared" si="7"/>
        <v>0</v>
      </c>
      <c r="I82" s="18">
        <f t="shared" si="7"/>
        <v>1</v>
      </c>
      <c r="J82" s="18">
        <f t="shared" si="7"/>
        <v>1</v>
      </c>
      <c r="K82" s="18">
        <f t="shared" si="7"/>
        <v>1</v>
      </c>
      <c r="L82" s="18">
        <f t="shared" si="7"/>
        <v>1</v>
      </c>
      <c r="M82" s="18">
        <f t="shared" si="7"/>
        <v>0</v>
      </c>
      <c r="N82" s="20"/>
      <c r="O82" s="20"/>
      <c r="P82" s="25">
        <f t="shared" si="1"/>
        <v>0.5</v>
      </c>
      <c r="Q82" s="18">
        <v>0</v>
      </c>
      <c r="R82" s="18">
        <v>0</v>
      </c>
      <c r="S82" s="24">
        <v>0</v>
      </c>
      <c r="T82" s="16">
        <v>0</v>
      </c>
      <c r="U82" s="18">
        <v>0</v>
      </c>
      <c r="V82" s="30">
        <v>0</v>
      </c>
    </row>
    <row r="83" spans="2:22" ht="13.5">
      <c r="B83" s="16">
        <v>13</v>
      </c>
      <c r="C83" s="17" t="s">
        <v>37</v>
      </c>
      <c r="D83" s="18">
        <v>2</v>
      </c>
      <c r="E83" s="18">
        <f>D14+D60</f>
        <v>5</v>
      </c>
      <c r="F83" s="18">
        <f aca="true" t="shared" si="8" ref="F83:M83">E14+E60</f>
        <v>3</v>
      </c>
      <c r="G83" s="18">
        <f t="shared" si="8"/>
        <v>1</v>
      </c>
      <c r="H83" s="18">
        <f t="shared" si="8"/>
        <v>0</v>
      </c>
      <c r="I83" s="18">
        <f t="shared" si="8"/>
        <v>3</v>
      </c>
      <c r="J83" s="18">
        <f t="shared" si="8"/>
        <v>2</v>
      </c>
      <c r="K83" s="18">
        <f t="shared" si="8"/>
        <v>0</v>
      </c>
      <c r="L83" s="18">
        <f t="shared" si="8"/>
        <v>2</v>
      </c>
      <c r="M83" s="18">
        <f t="shared" si="8"/>
        <v>0</v>
      </c>
      <c r="N83" s="20"/>
      <c r="O83" s="20"/>
      <c r="P83" s="25">
        <f t="shared" si="1"/>
        <v>0.3333333333333333</v>
      </c>
      <c r="Q83" s="18">
        <v>0</v>
      </c>
      <c r="R83" s="18">
        <v>0</v>
      </c>
      <c r="S83" s="24">
        <v>0</v>
      </c>
      <c r="T83" s="16">
        <v>2</v>
      </c>
      <c r="U83" s="18">
        <v>0</v>
      </c>
      <c r="V83" s="30">
        <f t="shared" si="2"/>
        <v>0</v>
      </c>
    </row>
    <row r="84" spans="2:22" ht="13.5">
      <c r="B84" s="16">
        <v>14</v>
      </c>
      <c r="C84" s="17" t="s">
        <v>38</v>
      </c>
      <c r="D84" s="18">
        <v>2</v>
      </c>
      <c r="E84" s="18">
        <f>D63+D41</f>
        <v>4</v>
      </c>
      <c r="F84" s="18">
        <f aca="true" t="shared" si="9" ref="F84:M84">E63+E41</f>
        <v>4</v>
      </c>
      <c r="G84" s="18">
        <f t="shared" si="9"/>
        <v>1</v>
      </c>
      <c r="H84" s="18">
        <f t="shared" si="9"/>
        <v>1</v>
      </c>
      <c r="I84" s="18">
        <f t="shared" si="9"/>
        <v>1</v>
      </c>
      <c r="J84" s="18">
        <f t="shared" si="9"/>
        <v>0</v>
      </c>
      <c r="K84" s="18">
        <f t="shared" si="9"/>
        <v>1</v>
      </c>
      <c r="L84" s="18">
        <f t="shared" si="9"/>
        <v>1</v>
      </c>
      <c r="M84" s="18">
        <f t="shared" si="9"/>
        <v>0</v>
      </c>
      <c r="N84" s="20"/>
      <c r="O84" s="20"/>
      <c r="P84" s="25">
        <f t="shared" si="1"/>
        <v>0.25</v>
      </c>
      <c r="Q84" s="18">
        <v>0</v>
      </c>
      <c r="R84" s="18">
        <v>0</v>
      </c>
      <c r="S84" s="24">
        <v>0</v>
      </c>
      <c r="T84" s="16">
        <v>2</v>
      </c>
      <c r="U84" s="18">
        <v>1</v>
      </c>
      <c r="V84" s="30">
        <f t="shared" si="2"/>
        <v>0.5</v>
      </c>
    </row>
    <row r="85" spans="2:22" ht="13.5">
      <c r="B85" s="16">
        <v>15</v>
      </c>
      <c r="C85" s="17" t="s">
        <v>39</v>
      </c>
      <c r="D85" s="18">
        <v>1</v>
      </c>
      <c r="E85" s="18">
        <f>D12</f>
        <v>1</v>
      </c>
      <c r="F85" s="18">
        <f aca="true" t="shared" si="10" ref="F85:M85">E12</f>
        <v>1</v>
      </c>
      <c r="G85" s="18">
        <f t="shared" si="10"/>
        <v>1</v>
      </c>
      <c r="H85" s="18">
        <f t="shared" si="10"/>
        <v>0</v>
      </c>
      <c r="I85" s="18">
        <f t="shared" si="10"/>
        <v>1</v>
      </c>
      <c r="J85" s="18">
        <f t="shared" si="10"/>
        <v>0</v>
      </c>
      <c r="K85" s="18">
        <f t="shared" si="10"/>
        <v>0</v>
      </c>
      <c r="L85" s="18">
        <f t="shared" si="10"/>
        <v>0</v>
      </c>
      <c r="M85" s="18">
        <f t="shared" si="10"/>
        <v>0</v>
      </c>
      <c r="N85" s="20"/>
      <c r="O85" s="20"/>
      <c r="P85" s="25">
        <f t="shared" si="1"/>
        <v>1</v>
      </c>
      <c r="Q85" s="18">
        <v>0</v>
      </c>
      <c r="R85" s="18">
        <v>0</v>
      </c>
      <c r="S85" s="24">
        <v>1</v>
      </c>
      <c r="T85" s="16">
        <v>1</v>
      </c>
      <c r="U85" s="18">
        <v>1</v>
      </c>
      <c r="V85" s="30">
        <f t="shared" si="2"/>
        <v>1</v>
      </c>
    </row>
    <row r="86" spans="2:22" ht="13.5">
      <c r="B86" s="16">
        <v>16</v>
      </c>
      <c r="C86" s="17" t="s">
        <v>40</v>
      </c>
      <c r="D86" s="18">
        <v>1</v>
      </c>
      <c r="E86" s="18">
        <f>D15</f>
        <v>3</v>
      </c>
      <c r="F86" s="18">
        <f aca="true" t="shared" si="11" ref="F86:M86">E15</f>
        <v>3</v>
      </c>
      <c r="G86" s="18">
        <f t="shared" si="11"/>
        <v>3</v>
      </c>
      <c r="H86" s="18">
        <f t="shared" si="11"/>
        <v>3</v>
      </c>
      <c r="I86" s="18">
        <f t="shared" si="11"/>
        <v>1</v>
      </c>
      <c r="J86" s="18">
        <f t="shared" si="11"/>
        <v>0</v>
      </c>
      <c r="K86" s="18">
        <f t="shared" si="11"/>
        <v>0</v>
      </c>
      <c r="L86" s="18">
        <f t="shared" si="11"/>
        <v>0</v>
      </c>
      <c r="M86" s="18">
        <f t="shared" si="11"/>
        <v>0</v>
      </c>
      <c r="N86" s="20"/>
      <c r="O86" s="20"/>
      <c r="P86" s="25">
        <f t="shared" si="1"/>
        <v>1</v>
      </c>
      <c r="Q86" s="18">
        <v>0</v>
      </c>
      <c r="R86" s="18">
        <v>0</v>
      </c>
      <c r="S86" s="24">
        <v>1</v>
      </c>
      <c r="T86" s="16">
        <v>3</v>
      </c>
      <c r="U86" s="18">
        <v>3</v>
      </c>
      <c r="V86" s="30">
        <f t="shared" si="2"/>
        <v>1</v>
      </c>
    </row>
    <row r="87" spans="2:22" ht="13.5">
      <c r="B87" s="16">
        <v>17</v>
      </c>
      <c r="C87" s="17" t="s">
        <v>41</v>
      </c>
      <c r="D87" s="18">
        <v>3</v>
      </c>
      <c r="E87" s="18">
        <f>D18+D58+D35</f>
        <v>7</v>
      </c>
      <c r="F87" s="18">
        <f aca="true" t="shared" si="12" ref="F87:M87">E18+E58+E35</f>
        <v>6</v>
      </c>
      <c r="G87" s="18">
        <f t="shared" si="12"/>
        <v>4</v>
      </c>
      <c r="H87" s="18">
        <f t="shared" si="12"/>
        <v>2</v>
      </c>
      <c r="I87" s="18">
        <f t="shared" si="12"/>
        <v>3</v>
      </c>
      <c r="J87" s="18">
        <f t="shared" si="12"/>
        <v>1</v>
      </c>
      <c r="K87" s="18">
        <f t="shared" si="12"/>
        <v>0</v>
      </c>
      <c r="L87" s="18">
        <f t="shared" si="12"/>
        <v>1</v>
      </c>
      <c r="M87" s="18">
        <f t="shared" si="12"/>
        <v>0</v>
      </c>
      <c r="N87" s="20"/>
      <c r="O87" s="20"/>
      <c r="P87" s="25">
        <f t="shared" si="1"/>
        <v>0.6666666666666666</v>
      </c>
      <c r="Q87" s="18">
        <v>0</v>
      </c>
      <c r="R87" s="18">
        <v>0</v>
      </c>
      <c r="S87" s="24">
        <v>1</v>
      </c>
      <c r="T87" s="16">
        <v>4</v>
      </c>
      <c r="U87" s="18">
        <v>2</v>
      </c>
      <c r="V87" s="30">
        <f t="shared" si="2"/>
        <v>0.5</v>
      </c>
    </row>
    <row r="88" spans="2:22" ht="13.5">
      <c r="B88" s="16">
        <v>18</v>
      </c>
      <c r="C88" s="17" t="s">
        <v>49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20"/>
      <c r="O88" s="20"/>
      <c r="P88" s="25">
        <v>0</v>
      </c>
      <c r="Q88" s="18">
        <v>0</v>
      </c>
      <c r="R88" s="18">
        <v>0</v>
      </c>
      <c r="S88" s="24">
        <v>0</v>
      </c>
      <c r="T88" s="16">
        <v>0</v>
      </c>
      <c r="U88" s="18">
        <v>0</v>
      </c>
      <c r="V88" s="30">
        <v>0</v>
      </c>
    </row>
    <row r="89" spans="2:22" ht="13.5">
      <c r="B89" s="16">
        <v>19</v>
      </c>
      <c r="C89" s="17" t="s">
        <v>42</v>
      </c>
      <c r="D89" s="18">
        <v>2</v>
      </c>
      <c r="E89" s="18">
        <f>D62+D40</f>
        <v>4</v>
      </c>
      <c r="F89" s="18">
        <f aca="true" t="shared" si="13" ref="F89:M89">E62+E40</f>
        <v>4</v>
      </c>
      <c r="G89" s="18">
        <f t="shared" si="13"/>
        <v>1</v>
      </c>
      <c r="H89" s="18">
        <f t="shared" si="13"/>
        <v>0</v>
      </c>
      <c r="I89" s="18">
        <f t="shared" si="13"/>
        <v>1</v>
      </c>
      <c r="J89" s="18">
        <f t="shared" si="13"/>
        <v>0</v>
      </c>
      <c r="K89" s="18">
        <f t="shared" si="13"/>
        <v>1</v>
      </c>
      <c r="L89" s="18">
        <f t="shared" si="13"/>
        <v>1</v>
      </c>
      <c r="M89" s="18">
        <f t="shared" si="13"/>
        <v>0</v>
      </c>
      <c r="N89" s="20"/>
      <c r="O89" s="20"/>
      <c r="P89" s="25">
        <f t="shared" si="1"/>
        <v>0.25</v>
      </c>
      <c r="Q89" s="18">
        <v>0</v>
      </c>
      <c r="R89" s="18">
        <v>0</v>
      </c>
      <c r="S89" s="24">
        <v>0</v>
      </c>
      <c r="T89" s="16">
        <v>3</v>
      </c>
      <c r="U89" s="18">
        <v>1</v>
      </c>
      <c r="V89" s="30">
        <f t="shared" si="2"/>
        <v>0.3333333333333333</v>
      </c>
    </row>
    <row r="90" spans="2:22" ht="13.5">
      <c r="B90" s="16">
        <v>20</v>
      </c>
      <c r="C90" s="17" t="s">
        <v>44</v>
      </c>
      <c r="D90" s="18">
        <v>0</v>
      </c>
      <c r="E90" s="18">
        <v>0</v>
      </c>
      <c r="F90" s="18">
        <v>0</v>
      </c>
      <c r="G90" s="18">
        <v>0</v>
      </c>
      <c r="H90" s="18">
        <v>0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20"/>
      <c r="O90" s="20"/>
      <c r="P90" s="25">
        <v>0</v>
      </c>
      <c r="Q90" s="18">
        <v>0</v>
      </c>
      <c r="R90" s="18">
        <v>0</v>
      </c>
      <c r="S90" s="24">
        <v>0</v>
      </c>
      <c r="T90" s="16">
        <v>0</v>
      </c>
      <c r="U90" s="18">
        <v>0</v>
      </c>
      <c r="V90" s="30">
        <v>0</v>
      </c>
    </row>
    <row r="91" spans="2:22" ht="13.5">
      <c r="B91" s="16">
        <v>21</v>
      </c>
      <c r="C91" s="17" t="s">
        <v>45</v>
      </c>
      <c r="D91" s="18">
        <v>2</v>
      </c>
      <c r="E91" s="18">
        <f>D66+D44</f>
        <v>2</v>
      </c>
      <c r="F91" s="18">
        <f aca="true" t="shared" si="14" ref="F91:M91">E66+E44</f>
        <v>1</v>
      </c>
      <c r="G91" s="18">
        <f t="shared" si="14"/>
        <v>0</v>
      </c>
      <c r="H91" s="18">
        <f t="shared" si="14"/>
        <v>0</v>
      </c>
      <c r="I91" s="18">
        <f t="shared" si="14"/>
        <v>0</v>
      </c>
      <c r="J91" s="18">
        <f t="shared" si="14"/>
        <v>1</v>
      </c>
      <c r="K91" s="18">
        <f t="shared" si="14"/>
        <v>1</v>
      </c>
      <c r="L91" s="18">
        <f t="shared" si="14"/>
        <v>1</v>
      </c>
      <c r="M91" s="18">
        <f t="shared" si="14"/>
        <v>0</v>
      </c>
      <c r="N91" s="20"/>
      <c r="O91" s="20"/>
      <c r="P91" s="25">
        <f t="shared" si="1"/>
        <v>0</v>
      </c>
      <c r="Q91" s="18">
        <v>0</v>
      </c>
      <c r="R91" s="18">
        <v>0</v>
      </c>
      <c r="S91" s="24">
        <v>0</v>
      </c>
      <c r="T91" s="16">
        <v>1</v>
      </c>
      <c r="U91" s="18">
        <v>0</v>
      </c>
      <c r="V91" s="30">
        <f t="shared" si="2"/>
        <v>0</v>
      </c>
    </row>
    <row r="92" spans="2:22" ht="13.5">
      <c r="B92" s="16">
        <v>22</v>
      </c>
      <c r="C92" s="17" t="s">
        <v>46</v>
      </c>
      <c r="D92" s="18">
        <v>3</v>
      </c>
      <c r="E92" s="18">
        <f>D11+D64+D42</f>
        <v>6</v>
      </c>
      <c r="F92" s="18">
        <f aca="true" t="shared" si="15" ref="F92:M92">E11+E64+E42</f>
        <v>6</v>
      </c>
      <c r="G92" s="18">
        <f t="shared" si="15"/>
        <v>1</v>
      </c>
      <c r="H92" s="18">
        <f t="shared" si="15"/>
        <v>0</v>
      </c>
      <c r="I92" s="18">
        <f t="shared" si="15"/>
        <v>1</v>
      </c>
      <c r="J92" s="18">
        <f t="shared" si="15"/>
        <v>0</v>
      </c>
      <c r="K92" s="18">
        <f t="shared" si="15"/>
        <v>0</v>
      </c>
      <c r="L92" s="18">
        <f t="shared" si="15"/>
        <v>4</v>
      </c>
      <c r="M92" s="18">
        <f t="shared" si="15"/>
        <v>1</v>
      </c>
      <c r="N92" s="20"/>
      <c r="O92" s="20"/>
      <c r="P92" s="25">
        <f t="shared" si="1"/>
        <v>0.16666666666666666</v>
      </c>
      <c r="Q92" s="18">
        <v>0</v>
      </c>
      <c r="R92" s="18">
        <v>0</v>
      </c>
      <c r="S92" s="24">
        <v>0</v>
      </c>
      <c r="T92" s="16">
        <v>2</v>
      </c>
      <c r="U92" s="18">
        <v>1</v>
      </c>
      <c r="V92" s="30">
        <f t="shared" si="2"/>
        <v>0.5</v>
      </c>
    </row>
    <row r="93" spans="2:22" ht="13.5">
      <c r="B93" s="16">
        <v>24</v>
      </c>
      <c r="C93" s="17" t="s">
        <v>48</v>
      </c>
      <c r="D93" s="18">
        <v>1</v>
      </c>
      <c r="E93" s="18">
        <f>D17</f>
        <v>2</v>
      </c>
      <c r="F93" s="18">
        <f aca="true" t="shared" si="16" ref="F93:M93">E17</f>
        <v>1</v>
      </c>
      <c r="G93" s="18">
        <f t="shared" si="16"/>
        <v>0</v>
      </c>
      <c r="H93" s="18">
        <f t="shared" si="16"/>
        <v>0</v>
      </c>
      <c r="I93" s="18">
        <f t="shared" si="16"/>
        <v>1</v>
      </c>
      <c r="J93" s="18">
        <f t="shared" si="16"/>
        <v>1</v>
      </c>
      <c r="K93" s="18">
        <f t="shared" si="16"/>
        <v>0</v>
      </c>
      <c r="L93" s="18">
        <f t="shared" si="16"/>
        <v>0</v>
      </c>
      <c r="M93" s="18">
        <f t="shared" si="16"/>
        <v>0</v>
      </c>
      <c r="N93" s="20"/>
      <c r="O93" s="20"/>
      <c r="P93" s="25">
        <f t="shared" si="1"/>
        <v>0</v>
      </c>
      <c r="Q93" s="18">
        <v>0</v>
      </c>
      <c r="R93" s="18">
        <v>0</v>
      </c>
      <c r="S93" s="24">
        <v>0</v>
      </c>
      <c r="T93" s="16">
        <v>0</v>
      </c>
      <c r="U93" s="18">
        <v>0</v>
      </c>
      <c r="V93" s="30">
        <v>0</v>
      </c>
    </row>
    <row r="94" spans="2:22" ht="14.25" thickBot="1">
      <c r="B94" s="62">
        <v>25</v>
      </c>
      <c r="C94" s="60" t="s">
        <v>43</v>
      </c>
      <c r="D94" s="21">
        <v>2</v>
      </c>
      <c r="E94" s="21">
        <f>D67+D36</f>
        <v>3</v>
      </c>
      <c r="F94" s="21">
        <f aca="true" t="shared" si="17" ref="F94:M94">E67+E36</f>
        <v>3</v>
      </c>
      <c r="G94" s="21">
        <f t="shared" si="17"/>
        <v>0</v>
      </c>
      <c r="H94" s="21">
        <f t="shared" si="17"/>
        <v>0</v>
      </c>
      <c r="I94" s="21">
        <f t="shared" si="17"/>
        <v>0</v>
      </c>
      <c r="J94" s="21">
        <f t="shared" si="17"/>
        <v>0</v>
      </c>
      <c r="K94" s="21">
        <f t="shared" si="17"/>
        <v>1</v>
      </c>
      <c r="L94" s="21">
        <f t="shared" si="17"/>
        <v>0</v>
      </c>
      <c r="M94" s="21">
        <f t="shared" si="17"/>
        <v>0</v>
      </c>
      <c r="N94" s="22"/>
      <c r="O94" s="22"/>
      <c r="P94" s="27">
        <f t="shared" si="1"/>
        <v>0</v>
      </c>
      <c r="Q94" s="21">
        <v>0</v>
      </c>
      <c r="R94" s="21">
        <v>0</v>
      </c>
      <c r="S94" s="26">
        <v>0</v>
      </c>
      <c r="T94" s="141">
        <v>1</v>
      </c>
      <c r="U94" s="142">
        <v>0</v>
      </c>
      <c r="V94" s="143">
        <f t="shared" si="2"/>
        <v>0</v>
      </c>
    </row>
    <row r="95" spans="20:22" ht="13.5">
      <c r="T95" s="144"/>
      <c r="U95" s="144"/>
      <c r="V95" s="145"/>
    </row>
    <row r="96" ht="14.25" thickBot="1">
      <c r="B96" t="s">
        <v>68</v>
      </c>
    </row>
    <row r="97" spans="2:19" ht="13.5">
      <c r="B97" s="59" t="s">
        <v>28</v>
      </c>
      <c r="C97" s="14" t="s">
        <v>50</v>
      </c>
      <c r="D97" s="14" t="s">
        <v>72</v>
      </c>
      <c r="E97" s="14" t="s">
        <v>65</v>
      </c>
      <c r="F97" s="14" t="s">
        <v>66</v>
      </c>
      <c r="G97" s="14" t="s">
        <v>5</v>
      </c>
      <c r="H97" s="14" t="s">
        <v>7</v>
      </c>
      <c r="I97" s="14" t="s">
        <v>9</v>
      </c>
      <c r="J97" s="14" t="s">
        <v>13</v>
      </c>
      <c r="K97" s="14" t="s">
        <v>63</v>
      </c>
      <c r="L97" s="14" t="s">
        <v>64</v>
      </c>
      <c r="M97" s="14" t="s">
        <v>69</v>
      </c>
      <c r="N97" s="35"/>
      <c r="O97" s="14"/>
      <c r="P97" s="14" t="s">
        <v>67</v>
      </c>
      <c r="Q97" s="14" t="s">
        <v>70</v>
      </c>
      <c r="R97" s="14" t="s">
        <v>71</v>
      </c>
      <c r="S97" s="15" t="s">
        <v>73</v>
      </c>
    </row>
    <row r="98" spans="2:19" ht="13.5">
      <c r="B98" s="71">
        <v>10</v>
      </c>
      <c r="C98" s="17" t="s">
        <v>34</v>
      </c>
      <c r="D98" s="52">
        <v>1</v>
      </c>
      <c r="E98" s="52">
        <f>D47</f>
        <v>3</v>
      </c>
      <c r="F98" s="52">
        <f aca="true" t="shared" si="18" ref="F98:M98">E47</f>
        <v>25</v>
      </c>
      <c r="G98" s="52">
        <f t="shared" si="18"/>
        <v>9</v>
      </c>
      <c r="H98" s="52">
        <f t="shared" si="18"/>
        <v>0</v>
      </c>
      <c r="I98" s="52">
        <f t="shared" si="18"/>
        <v>0</v>
      </c>
      <c r="J98" s="52">
        <f t="shared" si="18"/>
        <v>1</v>
      </c>
      <c r="K98" s="52">
        <f t="shared" si="18"/>
        <v>0</v>
      </c>
      <c r="L98" s="52">
        <f t="shared" si="18"/>
        <v>0</v>
      </c>
      <c r="M98" s="52">
        <f t="shared" si="18"/>
        <v>0</v>
      </c>
      <c r="N98" s="72"/>
      <c r="O98" s="52"/>
      <c r="P98" s="39">
        <f>L98/E98*7</f>
        <v>0</v>
      </c>
      <c r="Q98" s="52">
        <v>1</v>
      </c>
      <c r="R98" s="52">
        <v>0</v>
      </c>
      <c r="S98" s="53">
        <v>0</v>
      </c>
    </row>
    <row r="99" spans="2:19" ht="13.5">
      <c r="B99" s="61">
        <v>13</v>
      </c>
      <c r="C99" s="17" t="s">
        <v>37</v>
      </c>
      <c r="D99" s="52">
        <v>1</v>
      </c>
      <c r="E99" s="52">
        <f>D70</f>
        <v>4</v>
      </c>
      <c r="F99" s="52">
        <f aca="true" t="shared" si="19" ref="F99:M99">E70</f>
        <v>66</v>
      </c>
      <c r="G99" s="52">
        <f t="shared" si="19"/>
        <v>19</v>
      </c>
      <c r="H99" s="52">
        <f t="shared" si="19"/>
        <v>4</v>
      </c>
      <c r="I99" s="52">
        <f t="shared" si="19"/>
        <v>3</v>
      </c>
      <c r="J99" s="52">
        <f t="shared" si="19"/>
        <v>2</v>
      </c>
      <c r="K99" s="52">
        <f t="shared" si="19"/>
        <v>4</v>
      </c>
      <c r="L99" s="52">
        <f t="shared" si="19"/>
        <v>4</v>
      </c>
      <c r="M99" s="52">
        <f t="shared" si="19"/>
        <v>0</v>
      </c>
      <c r="N99" s="37"/>
      <c r="O99" s="38"/>
      <c r="P99" s="39">
        <f>L99/E99*7</f>
        <v>7</v>
      </c>
      <c r="Q99" s="36">
        <v>0</v>
      </c>
      <c r="R99" s="36">
        <v>1</v>
      </c>
      <c r="S99" s="40">
        <v>0</v>
      </c>
    </row>
    <row r="100" spans="2:19" ht="14.25" thickBot="1">
      <c r="B100" s="86">
        <v>16</v>
      </c>
      <c r="C100" s="60" t="s">
        <v>40</v>
      </c>
      <c r="D100" s="87">
        <v>1</v>
      </c>
      <c r="E100" s="87">
        <f>D23</f>
        <v>4</v>
      </c>
      <c r="F100" s="87">
        <f aca="true" t="shared" si="20" ref="F100:M100">E23</f>
        <v>72</v>
      </c>
      <c r="G100" s="87">
        <f t="shared" si="20"/>
        <v>19</v>
      </c>
      <c r="H100" s="87">
        <f t="shared" si="20"/>
        <v>3</v>
      </c>
      <c r="I100" s="87">
        <f t="shared" si="20"/>
        <v>3</v>
      </c>
      <c r="J100" s="87">
        <f t="shared" si="20"/>
        <v>8</v>
      </c>
      <c r="K100" s="87">
        <f t="shared" si="20"/>
        <v>1</v>
      </c>
      <c r="L100" s="87">
        <f t="shared" si="20"/>
        <v>0</v>
      </c>
      <c r="M100" s="87">
        <f t="shared" si="20"/>
        <v>0</v>
      </c>
      <c r="N100" s="42"/>
      <c r="O100" s="41"/>
      <c r="P100" s="43">
        <f>L100/E100*7</f>
        <v>0</v>
      </c>
      <c r="Q100" s="41">
        <v>1</v>
      </c>
      <c r="R100" s="41">
        <v>0</v>
      </c>
      <c r="S100" s="44">
        <v>0</v>
      </c>
    </row>
  </sheetData>
  <sheetProtection/>
  <mergeCells count="11">
    <mergeCell ref="N26:N48"/>
    <mergeCell ref="A26:A48"/>
    <mergeCell ref="T73:V73"/>
    <mergeCell ref="A72:N72"/>
    <mergeCell ref="N50:N71"/>
    <mergeCell ref="A50:A71"/>
    <mergeCell ref="A1:N1"/>
    <mergeCell ref="A25:N25"/>
    <mergeCell ref="N2:N24"/>
    <mergeCell ref="A2:A24"/>
    <mergeCell ref="A49:N49"/>
  </mergeCells>
  <printOptions/>
  <pageMargins left="0.787" right="0.787" top="0.984" bottom="0.984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52"/>
  <sheetViews>
    <sheetView zoomScalePageLayoutView="0" workbookViewId="0" topLeftCell="A121">
      <selection activeCell="Q153" sqref="Q153"/>
    </sheetView>
  </sheetViews>
  <sheetFormatPr defaultColWidth="9.00390625" defaultRowHeight="13.5"/>
  <cols>
    <col min="1" max="1" width="1.625" style="0" customWidth="1"/>
    <col min="2" max="2" width="6.375" style="0" customWidth="1"/>
    <col min="4" max="14" width="5.625" style="0" customWidth="1"/>
    <col min="15" max="15" width="1.625" style="0" customWidth="1"/>
    <col min="16" max="16" width="6.375" style="0" customWidth="1"/>
    <col min="18" max="22" width="5.625" style="0" customWidth="1"/>
  </cols>
  <sheetData>
    <row r="1" spans="1:15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4.25" thickBot="1">
      <c r="A2" s="153"/>
      <c r="B2" t="s">
        <v>222</v>
      </c>
      <c r="O2" s="153"/>
    </row>
    <row r="3" spans="1:15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82">
        <v>5</v>
      </c>
      <c r="I3" s="8" t="s">
        <v>0</v>
      </c>
      <c r="J3" s="2"/>
      <c r="K3" s="2"/>
      <c r="L3" s="2"/>
      <c r="M3" s="2"/>
      <c r="N3" s="2"/>
      <c r="O3" s="153"/>
    </row>
    <row r="4" spans="1:15" ht="24.75" customHeight="1">
      <c r="A4" s="153"/>
      <c r="C4" s="57" t="s">
        <v>93</v>
      </c>
      <c r="D4" s="9">
        <v>0</v>
      </c>
      <c r="E4" s="9">
        <v>0</v>
      </c>
      <c r="F4" s="9">
        <v>0</v>
      </c>
      <c r="G4" s="9"/>
      <c r="H4" s="83"/>
      <c r="I4" s="10">
        <v>0</v>
      </c>
      <c r="J4" s="2"/>
      <c r="K4" s="2"/>
      <c r="L4" s="2"/>
      <c r="M4" s="2"/>
      <c r="N4" s="2"/>
      <c r="O4" s="153"/>
    </row>
    <row r="5" spans="1:15" ht="24.75" customHeight="1" thickBot="1">
      <c r="A5" s="153"/>
      <c r="C5" s="58" t="s">
        <v>94</v>
      </c>
      <c r="D5" s="11">
        <v>5</v>
      </c>
      <c r="E5" s="11">
        <v>11</v>
      </c>
      <c r="F5" s="11" t="s">
        <v>250</v>
      </c>
      <c r="G5" s="11"/>
      <c r="H5" s="84"/>
      <c r="I5" s="12">
        <v>16</v>
      </c>
      <c r="J5" s="2"/>
      <c r="K5" s="2"/>
      <c r="L5" s="2"/>
      <c r="M5" s="2"/>
      <c r="N5" s="2"/>
      <c r="O5" s="153"/>
    </row>
    <row r="6" spans="1:15" ht="13.5">
      <c r="A6" s="153"/>
      <c r="O6" s="153"/>
    </row>
    <row r="7" spans="1:15" ht="13.5">
      <c r="A7" s="153"/>
      <c r="C7" t="s">
        <v>3</v>
      </c>
      <c r="D7" t="s">
        <v>251</v>
      </c>
      <c r="O7" s="153"/>
    </row>
    <row r="8" spans="1:15" ht="13.5">
      <c r="A8" s="153"/>
      <c r="C8" t="s">
        <v>1</v>
      </c>
      <c r="D8" t="s">
        <v>171</v>
      </c>
      <c r="O8" s="153"/>
    </row>
    <row r="9" spans="1:15" ht="13.5">
      <c r="A9" s="153"/>
      <c r="C9" t="s">
        <v>98</v>
      </c>
      <c r="D9" t="s">
        <v>125</v>
      </c>
      <c r="O9" s="153"/>
    </row>
    <row r="10" spans="1:15" ht="13.5">
      <c r="A10" s="153"/>
      <c r="C10" t="s">
        <v>2</v>
      </c>
      <c r="D10" t="s">
        <v>252</v>
      </c>
      <c r="O10" s="153"/>
    </row>
    <row r="11" spans="1:15" ht="13.5">
      <c r="A11" s="153"/>
      <c r="O11" s="153"/>
    </row>
    <row r="12" spans="1:15" ht="13.5">
      <c r="A12" s="153"/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11</v>
      </c>
      <c r="I12" s="1" t="s">
        <v>9</v>
      </c>
      <c r="J12" s="1" t="s">
        <v>13</v>
      </c>
      <c r="K12" s="1" t="s">
        <v>10</v>
      </c>
      <c r="L12" s="1" t="s">
        <v>12</v>
      </c>
      <c r="M12" s="1" t="s">
        <v>348</v>
      </c>
      <c r="N12" s="1"/>
      <c r="O12" s="153"/>
    </row>
    <row r="13" spans="1:15" ht="13.5">
      <c r="A13" s="153"/>
      <c r="B13" s="3" t="s">
        <v>19</v>
      </c>
      <c r="C13" s="4" t="s">
        <v>14</v>
      </c>
      <c r="D13">
        <v>3</v>
      </c>
      <c r="E13">
        <v>3</v>
      </c>
      <c r="F13">
        <v>3</v>
      </c>
      <c r="G13">
        <v>2</v>
      </c>
      <c r="H13">
        <v>3</v>
      </c>
      <c r="I13">
        <v>0</v>
      </c>
      <c r="J13">
        <v>0</v>
      </c>
      <c r="K13">
        <v>1</v>
      </c>
      <c r="L13">
        <v>0</v>
      </c>
      <c r="M13">
        <v>0</v>
      </c>
      <c r="O13" s="153"/>
    </row>
    <row r="14" spans="1:15" ht="13.5">
      <c r="A14" s="153"/>
      <c r="B14" s="3" t="s">
        <v>20</v>
      </c>
      <c r="C14" s="4" t="s">
        <v>23</v>
      </c>
      <c r="D14">
        <v>3</v>
      </c>
      <c r="E14">
        <v>2</v>
      </c>
      <c r="F14">
        <v>2</v>
      </c>
      <c r="G14">
        <v>2</v>
      </c>
      <c r="H14">
        <v>3</v>
      </c>
      <c r="I14">
        <v>1</v>
      </c>
      <c r="J14">
        <v>0</v>
      </c>
      <c r="K14">
        <v>0</v>
      </c>
      <c r="L14">
        <v>0</v>
      </c>
      <c r="M14">
        <v>0</v>
      </c>
      <c r="O14" s="153"/>
    </row>
    <row r="15" spans="1:15" ht="13.5">
      <c r="A15" s="153"/>
      <c r="B15" s="3" t="s">
        <v>196</v>
      </c>
      <c r="C15" s="4" t="s">
        <v>15</v>
      </c>
      <c r="D15">
        <v>3</v>
      </c>
      <c r="E15">
        <v>3</v>
      </c>
      <c r="F15">
        <v>1</v>
      </c>
      <c r="G15">
        <v>1</v>
      </c>
      <c r="H15">
        <v>2</v>
      </c>
      <c r="I15">
        <v>0</v>
      </c>
      <c r="J15">
        <v>0</v>
      </c>
      <c r="K15">
        <v>4</v>
      </c>
      <c r="L15">
        <v>0</v>
      </c>
      <c r="M15">
        <v>0</v>
      </c>
      <c r="O15" s="153"/>
    </row>
    <row r="16" spans="1:15" ht="13.5">
      <c r="A16" s="153"/>
      <c r="B16" s="3" t="s">
        <v>242</v>
      </c>
      <c r="C16" s="4" t="s">
        <v>16</v>
      </c>
      <c r="D16">
        <v>3</v>
      </c>
      <c r="E16">
        <v>3</v>
      </c>
      <c r="F16">
        <v>2</v>
      </c>
      <c r="G16">
        <v>5</v>
      </c>
      <c r="H16">
        <v>3</v>
      </c>
      <c r="I16">
        <v>0</v>
      </c>
      <c r="J16">
        <v>0</v>
      </c>
      <c r="K16">
        <v>2</v>
      </c>
      <c r="L16">
        <v>0</v>
      </c>
      <c r="M16">
        <v>0</v>
      </c>
      <c r="O16" s="153"/>
    </row>
    <row r="17" spans="1:15" ht="13.5">
      <c r="A17" s="153"/>
      <c r="B17" s="3" t="s">
        <v>243</v>
      </c>
      <c r="C17" s="4" t="s">
        <v>24</v>
      </c>
      <c r="D17">
        <v>3</v>
      </c>
      <c r="E17">
        <v>2</v>
      </c>
      <c r="F17">
        <v>2</v>
      </c>
      <c r="G17">
        <v>2</v>
      </c>
      <c r="H17">
        <v>2</v>
      </c>
      <c r="I17">
        <v>1</v>
      </c>
      <c r="J17">
        <v>0</v>
      </c>
      <c r="K17">
        <v>3</v>
      </c>
      <c r="L17">
        <v>0</v>
      </c>
      <c r="M17">
        <v>0</v>
      </c>
      <c r="O17" s="153"/>
    </row>
    <row r="18" spans="1:15" ht="13.5">
      <c r="A18" s="153"/>
      <c r="B18" s="3" t="s">
        <v>244</v>
      </c>
      <c r="C18" s="4" t="s">
        <v>60</v>
      </c>
      <c r="D18">
        <v>3</v>
      </c>
      <c r="E18">
        <v>3</v>
      </c>
      <c r="F18">
        <v>1</v>
      </c>
      <c r="G18">
        <v>1</v>
      </c>
      <c r="H18">
        <v>1</v>
      </c>
      <c r="I18">
        <v>0</v>
      </c>
      <c r="J18">
        <v>0</v>
      </c>
      <c r="K18">
        <v>0</v>
      </c>
      <c r="L18">
        <v>0</v>
      </c>
      <c r="M18">
        <v>0</v>
      </c>
      <c r="O18" s="153"/>
    </row>
    <row r="19" spans="1:15" ht="13.5">
      <c r="A19" s="153"/>
      <c r="B19" s="3" t="s">
        <v>245</v>
      </c>
      <c r="C19" s="4" t="s">
        <v>22</v>
      </c>
      <c r="D19">
        <v>1</v>
      </c>
      <c r="E19">
        <v>1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 s="153"/>
    </row>
    <row r="20" spans="1:15" ht="13.5">
      <c r="A20" s="153"/>
      <c r="B20" s="47" t="s">
        <v>246</v>
      </c>
      <c r="C20" s="4" t="s">
        <v>247</v>
      </c>
      <c r="D20">
        <v>1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O20" s="153"/>
    </row>
    <row r="21" spans="1:15" ht="13.5">
      <c r="A21" s="153"/>
      <c r="B21" s="3" t="s">
        <v>245</v>
      </c>
      <c r="C21" s="4" t="s">
        <v>248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O21" s="153"/>
    </row>
    <row r="22" spans="1:15" ht="13.5">
      <c r="A22" s="153"/>
      <c r="B22" s="3" t="s">
        <v>235</v>
      </c>
      <c r="C22" s="4" t="s">
        <v>115</v>
      </c>
      <c r="D22">
        <v>2</v>
      </c>
      <c r="E22">
        <v>2</v>
      </c>
      <c r="F22">
        <v>0</v>
      </c>
      <c r="G22">
        <v>0</v>
      </c>
      <c r="H22">
        <v>1</v>
      </c>
      <c r="I22">
        <v>0</v>
      </c>
      <c r="J22">
        <v>0</v>
      </c>
      <c r="K22">
        <v>0</v>
      </c>
      <c r="L22">
        <v>0</v>
      </c>
      <c r="M22">
        <v>0</v>
      </c>
      <c r="O22" s="153"/>
    </row>
    <row r="23" spans="1:15" ht="13.5">
      <c r="A23" s="153"/>
      <c r="B23" s="3" t="s">
        <v>225</v>
      </c>
      <c r="C23" s="4" t="s">
        <v>249</v>
      </c>
      <c r="D23">
        <v>2</v>
      </c>
      <c r="E23">
        <v>2</v>
      </c>
      <c r="F23">
        <v>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O23" s="153"/>
    </row>
    <row r="24" spans="1:15" ht="13.5">
      <c r="A24" s="153"/>
      <c r="B24" s="3"/>
      <c r="C24" s="4"/>
      <c r="O24" s="153"/>
    </row>
    <row r="25" spans="1:15" ht="13.5">
      <c r="A25" s="153"/>
      <c r="B25" s="3"/>
      <c r="C25" s="4" t="s">
        <v>62</v>
      </c>
      <c r="D25" s="1" t="s">
        <v>65</v>
      </c>
      <c r="E25" s="1" t="s">
        <v>66</v>
      </c>
      <c r="F25" s="1" t="s">
        <v>5</v>
      </c>
      <c r="G25" s="1" t="s">
        <v>7</v>
      </c>
      <c r="H25" s="1" t="s">
        <v>9</v>
      </c>
      <c r="I25" s="1" t="s">
        <v>13</v>
      </c>
      <c r="J25" s="1" t="s">
        <v>63</v>
      </c>
      <c r="K25" s="1" t="s">
        <v>64</v>
      </c>
      <c r="L25" s="1" t="s">
        <v>69</v>
      </c>
      <c r="M25" s="1"/>
      <c r="N25" s="1"/>
      <c r="O25" s="153"/>
    </row>
    <row r="26" spans="1:15" ht="13.5">
      <c r="A26" s="153"/>
      <c r="B26" s="3"/>
      <c r="C26" s="4" t="s">
        <v>220</v>
      </c>
      <c r="D26">
        <v>3</v>
      </c>
      <c r="E26">
        <v>33</v>
      </c>
      <c r="F26">
        <v>11</v>
      </c>
      <c r="G26">
        <v>1</v>
      </c>
      <c r="H26">
        <v>1</v>
      </c>
      <c r="I26">
        <v>2</v>
      </c>
      <c r="J26">
        <v>0</v>
      </c>
      <c r="K26">
        <v>0</v>
      </c>
      <c r="L26">
        <v>0</v>
      </c>
      <c r="O26" s="153"/>
    </row>
    <row r="27" spans="1:15" ht="13.5">
      <c r="A27" s="153"/>
      <c r="B27" s="3"/>
      <c r="C27" s="4"/>
      <c r="O27" s="153"/>
    </row>
    <row r="28" spans="1:15" ht="9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</row>
    <row r="29" spans="1:15" ht="14.25" customHeight="1" thickBot="1">
      <c r="A29" s="153"/>
      <c r="B29" t="s">
        <v>347</v>
      </c>
      <c r="O29" s="153"/>
    </row>
    <row r="30" spans="1:15" ht="24.75" customHeight="1">
      <c r="A30" s="153"/>
      <c r="C30" s="6"/>
      <c r="D30" s="7">
        <v>1</v>
      </c>
      <c r="E30" s="7">
        <v>2</v>
      </c>
      <c r="F30" s="7">
        <v>3</v>
      </c>
      <c r="G30" s="7">
        <v>4</v>
      </c>
      <c r="H30" s="82">
        <v>5</v>
      </c>
      <c r="I30" s="8" t="s">
        <v>0</v>
      </c>
      <c r="J30" s="2"/>
      <c r="K30" s="2"/>
      <c r="L30" s="2"/>
      <c r="M30" s="2"/>
      <c r="N30" s="2"/>
      <c r="O30" s="153"/>
    </row>
    <row r="31" spans="1:15" ht="24.75" customHeight="1">
      <c r="A31" s="153"/>
      <c r="C31" s="57" t="s">
        <v>94</v>
      </c>
      <c r="D31" s="9">
        <v>0</v>
      </c>
      <c r="E31" s="9">
        <v>3</v>
      </c>
      <c r="F31" s="9">
        <v>1</v>
      </c>
      <c r="G31" s="9">
        <v>4</v>
      </c>
      <c r="H31" s="83"/>
      <c r="I31" s="10">
        <v>8</v>
      </c>
      <c r="J31" s="2"/>
      <c r="K31" s="2"/>
      <c r="L31" s="2"/>
      <c r="M31" s="2"/>
      <c r="N31" s="2"/>
      <c r="O31" s="153"/>
    </row>
    <row r="32" spans="1:15" ht="24.75" customHeight="1" thickBot="1">
      <c r="A32" s="153"/>
      <c r="C32" s="58" t="s">
        <v>172</v>
      </c>
      <c r="D32" s="11">
        <v>0</v>
      </c>
      <c r="E32" s="11">
        <v>1</v>
      </c>
      <c r="F32" s="11">
        <v>0</v>
      </c>
      <c r="G32" s="11">
        <v>0</v>
      </c>
      <c r="H32" s="84"/>
      <c r="I32" s="12">
        <v>1</v>
      </c>
      <c r="J32" s="2"/>
      <c r="K32" s="2"/>
      <c r="L32" s="2"/>
      <c r="M32" s="2"/>
      <c r="N32" s="2"/>
      <c r="O32" s="153"/>
    </row>
    <row r="33" spans="1:15" ht="13.5">
      <c r="A33" s="153"/>
      <c r="O33" s="153"/>
    </row>
    <row r="34" spans="1:15" ht="13.5">
      <c r="A34" s="153"/>
      <c r="C34" t="s">
        <v>3</v>
      </c>
      <c r="D34" t="s">
        <v>106</v>
      </c>
      <c r="O34" s="153"/>
    </row>
    <row r="35" spans="1:15" ht="13.5">
      <c r="A35" s="153"/>
      <c r="O35" s="153"/>
    </row>
    <row r="36" spans="1:15" ht="13.5">
      <c r="A36" s="153"/>
      <c r="C36" s="1" t="s">
        <v>4</v>
      </c>
      <c r="D36" s="1" t="s">
        <v>5</v>
      </c>
      <c r="E36" s="1" t="s">
        <v>6</v>
      </c>
      <c r="F36" s="1" t="s">
        <v>7</v>
      </c>
      <c r="G36" s="1" t="s">
        <v>8</v>
      </c>
      <c r="H36" s="1" t="s">
        <v>11</v>
      </c>
      <c r="I36" s="1" t="s">
        <v>9</v>
      </c>
      <c r="J36" s="1" t="s">
        <v>13</v>
      </c>
      <c r="K36" s="1" t="s">
        <v>10</v>
      </c>
      <c r="L36" s="1" t="s">
        <v>12</v>
      </c>
      <c r="M36" s="1" t="s">
        <v>348</v>
      </c>
      <c r="N36" s="1"/>
      <c r="O36" s="153"/>
    </row>
    <row r="37" spans="1:15" ht="13.5">
      <c r="A37" s="153"/>
      <c r="B37" s="3" t="s">
        <v>19</v>
      </c>
      <c r="C37" s="4" t="s">
        <v>14</v>
      </c>
      <c r="D37">
        <v>3</v>
      </c>
      <c r="E37">
        <v>2</v>
      </c>
      <c r="F37">
        <v>1</v>
      </c>
      <c r="G37">
        <v>1</v>
      </c>
      <c r="H37">
        <v>1</v>
      </c>
      <c r="I37">
        <v>1</v>
      </c>
      <c r="J37">
        <v>0</v>
      </c>
      <c r="K37">
        <v>1</v>
      </c>
      <c r="L37">
        <v>0</v>
      </c>
      <c r="M37">
        <v>0</v>
      </c>
      <c r="O37" s="153"/>
    </row>
    <row r="38" spans="1:15" ht="13.5">
      <c r="A38" s="153"/>
      <c r="B38" s="3" t="s">
        <v>20</v>
      </c>
      <c r="C38" s="4" t="s">
        <v>23</v>
      </c>
      <c r="D38">
        <v>3</v>
      </c>
      <c r="E38">
        <v>2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O38" s="153"/>
    </row>
    <row r="39" spans="1:15" ht="13.5">
      <c r="A39" s="153"/>
      <c r="B39" s="3" t="s">
        <v>18</v>
      </c>
      <c r="C39" s="4" t="s">
        <v>15</v>
      </c>
      <c r="D39">
        <v>3</v>
      </c>
      <c r="E39">
        <v>2</v>
      </c>
      <c r="F39">
        <v>0</v>
      </c>
      <c r="G39">
        <v>1</v>
      </c>
      <c r="H39">
        <v>2</v>
      </c>
      <c r="I39">
        <v>1</v>
      </c>
      <c r="J39">
        <v>0</v>
      </c>
      <c r="K39">
        <v>3</v>
      </c>
      <c r="L39">
        <v>0</v>
      </c>
      <c r="M39">
        <v>0</v>
      </c>
      <c r="O39" s="153"/>
    </row>
    <row r="40" spans="1:15" ht="13.5">
      <c r="A40" s="153"/>
      <c r="B40" s="3" t="s">
        <v>103</v>
      </c>
      <c r="C40" s="4" t="s">
        <v>16</v>
      </c>
      <c r="D40">
        <v>3</v>
      </c>
      <c r="E40">
        <v>2</v>
      </c>
      <c r="F40">
        <v>0</v>
      </c>
      <c r="G40">
        <v>1</v>
      </c>
      <c r="H40">
        <v>1</v>
      </c>
      <c r="I40">
        <v>1</v>
      </c>
      <c r="J40">
        <v>0</v>
      </c>
      <c r="K40">
        <v>2</v>
      </c>
      <c r="L40">
        <v>0</v>
      </c>
      <c r="M40">
        <v>0</v>
      </c>
      <c r="O40" s="153"/>
    </row>
    <row r="41" spans="1:15" ht="13.5">
      <c r="A41" s="153"/>
      <c r="B41" s="3" t="s">
        <v>104</v>
      </c>
      <c r="C41" s="4" t="s">
        <v>24</v>
      </c>
      <c r="D41">
        <v>3</v>
      </c>
      <c r="E41">
        <v>3</v>
      </c>
      <c r="F41">
        <v>0</v>
      </c>
      <c r="G41">
        <v>0</v>
      </c>
      <c r="H41">
        <v>0</v>
      </c>
      <c r="I41">
        <v>0</v>
      </c>
      <c r="J41">
        <v>1</v>
      </c>
      <c r="K41">
        <v>0</v>
      </c>
      <c r="L41">
        <v>0</v>
      </c>
      <c r="M41">
        <v>0</v>
      </c>
      <c r="O41" s="153"/>
    </row>
    <row r="42" spans="1:15" ht="13.5">
      <c r="A42" s="153"/>
      <c r="B42" s="3" t="s">
        <v>244</v>
      </c>
      <c r="C42" s="4" t="s">
        <v>113</v>
      </c>
      <c r="D42">
        <v>3</v>
      </c>
      <c r="E42">
        <v>2</v>
      </c>
      <c r="F42">
        <v>0</v>
      </c>
      <c r="G42">
        <v>0</v>
      </c>
      <c r="H42">
        <v>0</v>
      </c>
      <c r="I42">
        <v>1</v>
      </c>
      <c r="J42">
        <v>1</v>
      </c>
      <c r="K42">
        <v>1</v>
      </c>
      <c r="L42">
        <v>0</v>
      </c>
      <c r="M42">
        <v>0</v>
      </c>
      <c r="O42" s="153"/>
    </row>
    <row r="43" spans="1:15" ht="13.5">
      <c r="A43" s="153"/>
      <c r="B43" s="3" t="s">
        <v>245</v>
      </c>
      <c r="C43" s="4" t="s">
        <v>114</v>
      </c>
      <c r="D43">
        <v>2</v>
      </c>
      <c r="E43">
        <v>1</v>
      </c>
      <c r="F43">
        <v>1</v>
      </c>
      <c r="G43">
        <v>0</v>
      </c>
      <c r="H43">
        <v>1</v>
      </c>
      <c r="I43">
        <v>1</v>
      </c>
      <c r="J43">
        <v>0</v>
      </c>
      <c r="K43">
        <v>3</v>
      </c>
      <c r="L43">
        <v>0</v>
      </c>
      <c r="M43">
        <v>0</v>
      </c>
      <c r="O43" s="153"/>
    </row>
    <row r="44" spans="1:15" ht="13.5">
      <c r="A44" s="153"/>
      <c r="B44" s="3" t="s">
        <v>196</v>
      </c>
      <c r="C44" s="4" t="s">
        <v>115</v>
      </c>
      <c r="D44">
        <v>2</v>
      </c>
      <c r="E44">
        <v>1</v>
      </c>
      <c r="F44">
        <v>0</v>
      </c>
      <c r="G44">
        <v>0</v>
      </c>
      <c r="H44">
        <v>1</v>
      </c>
      <c r="I44">
        <v>1</v>
      </c>
      <c r="J44">
        <v>1</v>
      </c>
      <c r="K44">
        <v>1</v>
      </c>
      <c r="L44">
        <v>0</v>
      </c>
      <c r="M44">
        <v>0</v>
      </c>
      <c r="O44" s="153"/>
    </row>
    <row r="45" spans="1:15" ht="13.5">
      <c r="A45" s="153"/>
      <c r="B45" s="3" t="s">
        <v>225</v>
      </c>
      <c r="C45" s="4" t="s">
        <v>249</v>
      </c>
      <c r="D45">
        <v>2</v>
      </c>
      <c r="E45">
        <v>1</v>
      </c>
      <c r="F45">
        <v>1</v>
      </c>
      <c r="G45">
        <v>0</v>
      </c>
      <c r="H45">
        <v>1</v>
      </c>
      <c r="I45">
        <v>1</v>
      </c>
      <c r="J45">
        <v>0</v>
      </c>
      <c r="K45">
        <v>1</v>
      </c>
      <c r="L45">
        <v>0</v>
      </c>
      <c r="M45">
        <v>0</v>
      </c>
      <c r="O45" s="153"/>
    </row>
    <row r="46" spans="1:15" ht="13.5">
      <c r="A46" s="153"/>
      <c r="B46" s="3"/>
      <c r="C46" s="4"/>
      <c r="O46" s="153"/>
    </row>
    <row r="47" spans="1:15" ht="13.5">
      <c r="A47" s="153"/>
      <c r="B47" s="3"/>
      <c r="C47" s="4" t="s">
        <v>62</v>
      </c>
      <c r="D47" s="1" t="s">
        <v>65</v>
      </c>
      <c r="E47" s="1" t="s">
        <v>66</v>
      </c>
      <c r="F47" s="1" t="s">
        <v>5</v>
      </c>
      <c r="G47" s="1" t="s">
        <v>7</v>
      </c>
      <c r="H47" s="1" t="s">
        <v>9</v>
      </c>
      <c r="I47" s="1" t="s">
        <v>13</v>
      </c>
      <c r="J47" s="1" t="s">
        <v>63</v>
      </c>
      <c r="K47" s="1" t="s">
        <v>64</v>
      </c>
      <c r="L47" s="1" t="s">
        <v>69</v>
      </c>
      <c r="M47" s="1"/>
      <c r="N47" s="1"/>
      <c r="O47" s="153"/>
    </row>
    <row r="48" spans="1:15" ht="13.5">
      <c r="A48" s="153"/>
      <c r="B48" s="3"/>
      <c r="C48" s="4" t="s">
        <v>105</v>
      </c>
      <c r="D48">
        <v>4</v>
      </c>
      <c r="E48">
        <v>32</v>
      </c>
      <c r="F48">
        <v>14</v>
      </c>
      <c r="G48">
        <v>2</v>
      </c>
      <c r="H48">
        <v>0</v>
      </c>
      <c r="I48">
        <v>2</v>
      </c>
      <c r="J48">
        <v>1</v>
      </c>
      <c r="K48">
        <v>1</v>
      </c>
      <c r="L48">
        <v>0</v>
      </c>
      <c r="O48" s="153"/>
    </row>
    <row r="49" spans="1:15" ht="13.5">
      <c r="A49" s="153"/>
      <c r="O49" s="153"/>
    </row>
    <row r="50" spans="1:15" ht="9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</row>
    <row r="51" spans="1:15" ht="14.25" customHeight="1" thickBot="1">
      <c r="A51" s="153"/>
      <c r="B51" t="s">
        <v>266</v>
      </c>
      <c r="O51" s="153"/>
    </row>
    <row r="52" spans="1:15" ht="24.75" customHeight="1">
      <c r="A52" s="153"/>
      <c r="C52" s="6"/>
      <c r="D52" s="7">
        <v>1</v>
      </c>
      <c r="E52" s="7">
        <v>2</v>
      </c>
      <c r="F52" s="7">
        <v>3</v>
      </c>
      <c r="G52" s="7">
        <v>4</v>
      </c>
      <c r="H52" s="82">
        <v>5</v>
      </c>
      <c r="I52" s="8" t="s">
        <v>0</v>
      </c>
      <c r="J52" s="2"/>
      <c r="K52" s="2"/>
      <c r="L52" s="2"/>
      <c r="M52" s="2"/>
      <c r="N52" s="2"/>
      <c r="O52" s="153"/>
    </row>
    <row r="53" spans="1:15" ht="24.75" customHeight="1">
      <c r="A53" s="153"/>
      <c r="C53" s="57" t="s">
        <v>261</v>
      </c>
      <c r="D53" s="9">
        <v>0</v>
      </c>
      <c r="E53" s="9">
        <v>0</v>
      </c>
      <c r="F53" s="9">
        <v>1</v>
      </c>
      <c r="G53" s="9"/>
      <c r="H53" s="83"/>
      <c r="I53" s="10">
        <v>1</v>
      </c>
      <c r="J53" s="2"/>
      <c r="K53" s="2"/>
      <c r="L53" s="2"/>
      <c r="M53" s="2"/>
      <c r="N53" s="2"/>
      <c r="O53" s="153"/>
    </row>
    <row r="54" spans="1:15" ht="24.75" customHeight="1" thickBot="1">
      <c r="A54" s="153"/>
      <c r="C54" s="58" t="s">
        <v>94</v>
      </c>
      <c r="D54" s="11">
        <v>3</v>
      </c>
      <c r="E54" s="11">
        <v>8</v>
      </c>
      <c r="F54" s="11" t="s">
        <v>262</v>
      </c>
      <c r="G54" s="11"/>
      <c r="H54" s="84"/>
      <c r="I54" s="12">
        <v>11</v>
      </c>
      <c r="J54" s="2"/>
      <c r="K54" s="2"/>
      <c r="L54" s="2"/>
      <c r="M54" s="2"/>
      <c r="N54" s="2"/>
      <c r="O54" s="153"/>
    </row>
    <row r="55" spans="1:15" ht="13.5">
      <c r="A55" s="153"/>
      <c r="O55" s="153"/>
    </row>
    <row r="56" spans="1:15" ht="13.5">
      <c r="A56" s="153"/>
      <c r="C56" t="s">
        <v>3</v>
      </c>
      <c r="D56" t="s">
        <v>106</v>
      </c>
      <c r="O56" s="153"/>
    </row>
    <row r="57" spans="1:15" ht="13.5">
      <c r="A57" s="153"/>
      <c r="O57" s="153"/>
    </row>
    <row r="58" spans="1:15" ht="13.5">
      <c r="A58" s="153"/>
      <c r="C58" s="1" t="s">
        <v>4</v>
      </c>
      <c r="D58" s="1" t="s">
        <v>5</v>
      </c>
      <c r="E58" s="1" t="s">
        <v>6</v>
      </c>
      <c r="F58" s="1" t="s">
        <v>7</v>
      </c>
      <c r="G58" s="1" t="s">
        <v>8</v>
      </c>
      <c r="H58" s="1" t="s">
        <v>11</v>
      </c>
      <c r="I58" s="1" t="s">
        <v>9</v>
      </c>
      <c r="J58" s="1" t="s">
        <v>13</v>
      </c>
      <c r="K58" s="1" t="s">
        <v>10</v>
      </c>
      <c r="L58" s="1" t="s">
        <v>12</v>
      </c>
      <c r="M58" s="1" t="s">
        <v>348</v>
      </c>
      <c r="N58" s="1"/>
      <c r="O58" s="153"/>
    </row>
    <row r="59" spans="1:15" ht="13.5">
      <c r="A59" s="153"/>
      <c r="B59" s="3" t="s">
        <v>176</v>
      </c>
      <c r="C59" s="4" t="s">
        <v>14</v>
      </c>
      <c r="D59">
        <v>3</v>
      </c>
      <c r="E59">
        <v>2</v>
      </c>
      <c r="F59">
        <v>1</v>
      </c>
      <c r="G59">
        <v>3</v>
      </c>
      <c r="H59">
        <v>2</v>
      </c>
      <c r="I59">
        <v>1</v>
      </c>
      <c r="J59">
        <v>0</v>
      </c>
      <c r="K59">
        <v>2</v>
      </c>
      <c r="L59">
        <v>1</v>
      </c>
      <c r="M59">
        <v>0</v>
      </c>
      <c r="O59" s="153"/>
    </row>
    <row r="60" spans="1:15" ht="13.5">
      <c r="A60" s="153"/>
      <c r="B60" s="3" t="s">
        <v>20</v>
      </c>
      <c r="C60" s="4" t="s">
        <v>23</v>
      </c>
      <c r="D60">
        <v>3</v>
      </c>
      <c r="E60">
        <v>1</v>
      </c>
      <c r="F60">
        <v>0</v>
      </c>
      <c r="G60">
        <v>0</v>
      </c>
      <c r="H60">
        <v>2</v>
      </c>
      <c r="I60">
        <v>2</v>
      </c>
      <c r="J60">
        <v>0</v>
      </c>
      <c r="K60">
        <v>2</v>
      </c>
      <c r="L60">
        <v>0</v>
      </c>
      <c r="M60">
        <v>0</v>
      </c>
      <c r="O60" s="153"/>
    </row>
    <row r="61" spans="1:15" ht="13.5">
      <c r="A61" s="153"/>
      <c r="B61" s="3" t="s">
        <v>18</v>
      </c>
      <c r="C61" s="4" t="s">
        <v>15</v>
      </c>
      <c r="D61">
        <v>2</v>
      </c>
      <c r="E61">
        <v>1</v>
      </c>
      <c r="F61">
        <v>1</v>
      </c>
      <c r="G61">
        <v>1</v>
      </c>
      <c r="H61">
        <v>2</v>
      </c>
      <c r="I61">
        <v>1</v>
      </c>
      <c r="J61">
        <v>0</v>
      </c>
      <c r="K61">
        <v>1</v>
      </c>
      <c r="L61">
        <v>0</v>
      </c>
      <c r="M61">
        <v>0</v>
      </c>
      <c r="O61" s="153"/>
    </row>
    <row r="62" spans="1:15" ht="13.5">
      <c r="A62" s="153"/>
      <c r="B62" s="3" t="s">
        <v>103</v>
      </c>
      <c r="C62" s="4" t="s">
        <v>16</v>
      </c>
      <c r="D62">
        <v>2</v>
      </c>
      <c r="E62">
        <v>1</v>
      </c>
      <c r="F62">
        <v>0</v>
      </c>
      <c r="G62">
        <v>2</v>
      </c>
      <c r="H62">
        <v>1</v>
      </c>
      <c r="I62">
        <v>1</v>
      </c>
      <c r="J62">
        <v>0</v>
      </c>
      <c r="K62">
        <v>0</v>
      </c>
      <c r="L62">
        <v>0</v>
      </c>
      <c r="M62">
        <v>0</v>
      </c>
      <c r="O62" s="153"/>
    </row>
    <row r="63" spans="1:15" ht="13.5">
      <c r="A63" s="153"/>
      <c r="B63" s="3" t="s">
        <v>264</v>
      </c>
      <c r="C63" s="4" t="s">
        <v>263</v>
      </c>
      <c r="D63">
        <v>2</v>
      </c>
      <c r="E63">
        <v>1</v>
      </c>
      <c r="F63">
        <v>0</v>
      </c>
      <c r="G63">
        <v>2</v>
      </c>
      <c r="H63">
        <v>1</v>
      </c>
      <c r="I63">
        <v>1</v>
      </c>
      <c r="J63">
        <v>0</v>
      </c>
      <c r="K63">
        <v>0</v>
      </c>
      <c r="L63">
        <v>0</v>
      </c>
      <c r="M63">
        <v>0</v>
      </c>
      <c r="O63" s="153"/>
    </row>
    <row r="64" spans="1:15" ht="13.5">
      <c r="A64" s="153"/>
      <c r="B64" s="3" t="s">
        <v>102</v>
      </c>
      <c r="C64" s="4" t="s">
        <v>165</v>
      </c>
      <c r="D64">
        <v>2</v>
      </c>
      <c r="E64">
        <v>0</v>
      </c>
      <c r="F64">
        <v>0</v>
      </c>
      <c r="G64">
        <v>0</v>
      </c>
      <c r="H64">
        <v>0</v>
      </c>
      <c r="I64">
        <v>2</v>
      </c>
      <c r="J64">
        <v>0</v>
      </c>
      <c r="K64">
        <v>1</v>
      </c>
      <c r="L64">
        <v>0</v>
      </c>
      <c r="M64">
        <v>0</v>
      </c>
      <c r="O64" s="153"/>
    </row>
    <row r="65" spans="1:15" ht="13.5">
      <c r="A65" s="153"/>
      <c r="B65" s="3" t="s">
        <v>19</v>
      </c>
      <c r="C65" s="4" t="s">
        <v>184</v>
      </c>
      <c r="D65">
        <v>2</v>
      </c>
      <c r="E65">
        <v>1</v>
      </c>
      <c r="F65">
        <v>0</v>
      </c>
      <c r="G65">
        <v>1</v>
      </c>
      <c r="H65">
        <v>1</v>
      </c>
      <c r="I65">
        <v>1</v>
      </c>
      <c r="J65">
        <v>0</v>
      </c>
      <c r="K65">
        <v>0</v>
      </c>
      <c r="L65">
        <v>0</v>
      </c>
      <c r="M65">
        <v>0</v>
      </c>
      <c r="O65" s="153"/>
    </row>
    <row r="66" spans="1:15" ht="13.5">
      <c r="A66" s="153"/>
      <c r="B66" s="3" t="s">
        <v>196</v>
      </c>
      <c r="C66" s="4" t="s">
        <v>265</v>
      </c>
      <c r="D66">
        <v>2</v>
      </c>
      <c r="E66">
        <v>2</v>
      </c>
      <c r="F66">
        <v>1</v>
      </c>
      <c r="G66">
        <v>0</v>
      </c>
      <c r="H66">
        <v>1</v>
      </c>
      <c r="I66">
        <v>0</v>
      </c>
      <c r="J66">
        <v>0</v>
      </c>
      <c r="K66">
        <v>1</v>
      </c>
      <c r="L66">
        <v>0</v>
      </c>
      <c r="M66">
        <v>0</v>
      </c>
      <c r="O66" s="153"/>
    </row>
    <row r="67" spans="1:15" ht="13.5">
      <c r="A67" s="153"/>
      <c r="B67" s="3" t="s">
        <v>134</v>
      </c>
      <c r="C67" s="4" t="s">
        <v>168</v>
      </c>
      <c r="D67">
        <v>2</v>
      </c>
      <c r="E67">
        <v>1</v>
      </c>
      <c r="F67">
        <v>0</v>
      </c>
      <c r="G67">
        <v>0</v>
      </c>
      <c r="H67">
        <v>1</v>
      </c>
      <c r="I67">
        <v>1</v>
      </c>
      <c r="J67">
        <v>0</v>
      </c>
      <c r="K67">
        <v>1</v>
      </c>
      <c r="L67">
        <v>0</v>
      </c>
      <c r="M67">
        <v>0</v>
      </c>
      <c r="O67" s="153"/>
    </row>
    <row r="68" spans="1:15" ht="13.5">
      <c r="A68" s="153"/>
      <c r="B68" s="3" t="s">
        <v>134</v>
      </c>
      <c r="C68" s="4" t="s">
        <v>133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O68" s="153"/>
    </row>
    <row r="69" spans="1:15" ht="13.5">
      <c r="A69" s="153"/>
      <c r="B69" s="3"/>
      <c r="C69" s="4"/>
      <c r="O69" s="153"/>
    </row>
    <row r="70" spans="1:15" ht="13.5">
      <c r="A70" s="153"/>
      <c r="B70" s="3"/>
      <c r="C70" s="4" t="s">
        <v>62</v>
      </c>
      <c r="D70" s="1" t="s">
        <v>65</v>
      </c>
      <c r="E70" s="1" t="s">
        <v>66</v>
      </c>
      <c r="F70" s="1" t="s">
        <v>5</v>
      </c>
      <c r="G70" s="1" t="s">
        <v>7</v>
      </c>
      <c r="H70" s="1" t="s">
        <v>9</v>
      </c>
      <c r="I70" s="1" t="s">
        <v>13</v>
      </c>
      <c r="J70" s="1" t="s">
        <v>63</v>
      </c>
      <c r="K70" s="1" t="s">
        <v>64</v>
      </c>
      <c r="L70" s="1" t="s">
        <v>69</v>
      </c>
      <c r="M70" s="1"/>
      <c r="N70" s="1"/>
      <c r="O70" s="153"/>
    </row>
    <row r="71" spans="1:15" ht="13.5">
      <c r="A71" s="153"/>
      <c r="B71" s="3"/>
      <c r="C71" s="4" t="s">
        <v>105</v>
      </c>
      <c r="D71">
        <v>3</v>
      </c>
      <c r="E71">
        <v>40</v>
      </c>
      <c r="F71">
        <v>11</v>
      </c>
      <c r="G71">
        <v>1</v>
      </c>
      <c r="H71">
        <v>0</v>
      </c>
      <c r="I71">
        <v>3</v>
      </c>
      <c r="J71">
        <v>1</v>
      </c>
      <c r="K71">
        <v>0</v>
      </c>
      <c r="L71">
        <v>0</v>
      </c>
      <c r="O71" s="153"/>
    </row>
    <row r="72" spans="1:15" ht="13.5">
      <c r="A72" s="153"/>
      <c r="B72" s="3"/>
      <c r="C72" s="4"/>
      <c r="O72" s="153"/>
    </row>
    <row r="73" spans="1:15" ht="9" customHeight="1">
      <c r="A73" s="153"/>
      <c r="B73" s="153"/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</row>
    <row r="74" spans="1:15" ht="14.25" customHeight="1" thickBot="1">
      <c r="A74" s="153"/>
      <c r="B74" t="s">
        <v>267</v>
      </c>
      <c r="O74" s="153"/>
    </row>
    <row r="75" spans="1:15" ht="24.75" customHeight="1">
      <c r="A75" s="153"/>
      <c r="C75" s="6"/>
      <c r="D75" s="7">
        <v>1</v>
      </c>
      <c r="E75" s="7">
        <v>2</v>
      </c>
      <c r="F75" s="7">
        <v>3</v>
      </c>
      <c r="G75" s="7">
        <v>4</v>
      </c>
      <c r="H75" s="7">
        <v>5</v>
      </c>
      <c r="I75" s="7">
        <v>6</v>
      </c>
      <c r="J75" s="7">
        <v>7</v>
      </c>
      <c r="K75" s="8" t="s">
        <v>0</v>
      </c>
      <c r="L75" s="2"/>
      <c r="M75" s="2"/>
      <c r="N75" s="2"/>
      <c r="O75" s="153"/>
    </row>
    <row r="76" spans="1:15" ht="24.75" customHeight="1">
      <c r="A76" s="153"/>
      <c r="C76" s="57" t="s">
        <v>144</v>
      </c>
      <c r="D76" s="9">
        <v>0</v>
      </c>
      <c r="E76" s="9">
        <v>0</v>
      </c>
      <c r="F76" s="9">
        <v>0</v>
      </c>
      <c r="G76" s="9">
        <v>0</v>
      </c>
      <c r="H76" s="9">
        <v>1</v>
      </c>
      <c r="I76" s="9"/>
      <c r="J76" s="9"/>
      <c r="K76" s="10">
        <v>1</v>
      </c>
      <c r="L76" s="2"/>
      <c r="M76" s="2"/>
      <c r="N76" s="2"/>
      <c r="O76" s="153"/>
    </row>
    <row r="77" spans="1:15" ht="24.75" customHeight="1" thickBot="1">
      <c r="A77" s="153"/>
      <c r="C77" s="58" t="s">
        <v>94</v>
      </c>
      <c r="D77" s="11">
        <v>1</v>
      </c>
      <c r="E77" s="11">
        <v>7</v>
      </c>
      <c r="F77" s="11">
        <v>5</v>
      </c>
      <c r="G77" s="11">
        <v>4</v>
      </c>
      <c r="H77" s="11" t="s">
        <v>145</v>
      </c>
      <c r="I77" s="11"/>
      <c r="J77" s="11"/>
      <c r="K77" s="12">
        <v>17</v>
      </c>
      <c r="L77" s="2"/>
      <c r="M77" s="2"/>
      <c r="N77" s="2"/>
      <c r="O77" s="153"/>
    </row>
    <row r="78" spans="1:15" ht="13.5">
      <c r="A78" s="153"/>
      <c r="O78" s="153"/>
    </row>
    <row r="79" spans="1:15" ht="13.5">
      <c r="A79" s="153"/>
      <c r="C79" t="s">
        <v>3</v>
      </c>
      <c r="D79" t="s">
        <v>275</v>
      </c>
      <c r="O79" s="153"/>
    </row>
    <row r="80" spans="1:15" ht="13.5">
      <c r="A80" s="153"/>
      <c r="C80" t="s">
        <v>1</v>
      </c>
      <c r="D80" t="s">
        <v>171</v>
      </c>
      <c r="O80" s="153"/>
    </row>
    <row r="81" spans="1:15" ht="13.5">
      <c r="A81" s="153"/>
      <c r="C81" t="s">
        <v>98</v>
      </c>
      <c r="D81" t="s">
        <v>278</v>
      </c>
      <c r="O81" s="153"/>
    </row>
    <row r="82" spans="1:15" ht="13.5">
      <c r="A82" s="153"/>
      <c r="C82" t="s">
        <v>2</v>
      </c>
      <c r="D82" t="s">
        <v>279</v>
      </c>
      <c r="O82" s="153"/>
    </row>
    <row r="83" spans="1:15" ht="13.5">
      <c r="A83" s="153"/>
      <c r="O83" s="153"/>
    </row>
    <row r="84" spans="1:15" ht="13.5">
      <c r="A84" s="153"/>
      <c r="C84" s="1" t="s">
        <v>4</v>
      </c>
      <c r="D84" s="1" t="s">
        <v>5</v>
      </c>
      <c r="E84" s="1" t="s">
        <v>6</v>
      </c>
      <c r="F84" s="1" t="s">
        <v>7</v>
      </c>
      <c r="G84" s="1" t="s">
        <v>8</v>
      </c>
      <c r="H84" s="1" t="s">
        <v>11</v>
      </c>
      <c r="I84" s="1" t="s">
        <v>9</v>
      </c>
      <c r="J84" s="1" t="s">
        <v>13</v>
      </c>
      <c r="K84" s="1" t="s">
        <v>10</v>
      </c>
      <c r="L84" s="1" t="s">
        <v>12</v>
      </c>
      <c r="M84" s="1" t="s">
        <v>348</v>
      </c>
      <c r="N84" s="1"/>
      <c r="O84" s="153"/>
    </row>
    <row r="85" spans="1:15" ht="13.5">
      <c r="A85" s="153"/>
      <c r="B85" s="3" t="s">
        <v>196</v>
      </c>
      <c r="C85" s="4" t="s">
        <v>193</v>
      </c>
      <c r="D85">
        <v>5</v>
      </c>
      <c r="E85">
        <v>5</v>
      </c>
      <c r="F85">
        <v>1</v>
      </c>
      <c r="G85">
        <v>0</v>
      </c>
      <c r="H85">
        <v>1</v>
      </c>
      <c r="I85">
        <v>0</v>
      </c>
      <c r="J85">
        <v>1</v>
      </c>
      <c r="K85">
        <v>0</v>
      </c>
      <c r="L85">
        <v>0</v>
      </c>
      <c r="M85">
        <v>0</v>
      </c>
      <c r="O85" s="153"/>
    </row>
    <row r="86" spans="1:15" ht="13.5">
      <c r="A86" s="153"/>
      <c r="B86" s="3" t="s">
        <v>234</v>
      </c>
      <c r="C86" s="4" t="s">
        <v>276</v>
      </c>
      <c r="D86">
        <v>4</v>
      </c>
      <c r="E86">
        <v>2</v>
      </c>
      <c r="F86">
        <v>1</v>
      </c>
      <c r="G86">
        <v>2</v>
      </c>
      <c r="H86">
        <v>3</v>
      </c>
      <c r="I86">
        <v>2</v>
      </c>
      <c r="J86">
        <v>0</v>
      </c>
      <c r="K86">
        <v>2</v>
      </c>
      <c r="L86">
        <v>0</v>
      </c>
      <c r="M86">
        <v>0</v>
      </c>
      <c r="O86" s="153"/>
    </row>
    <row r="87" spans="1:15" ht="13.5">
      <c r="A87" s="153"/>
      <c r="B87" s="3" t="s">
        <v>225</v>
      </c>
      <c r="C87" s="4" t="s">
        <v>15</v>
      </c>
      <c r="D87">
        <v>4</v>
      </c>
      <c r="E87">
        <v>3</v>
      </c>
      <c r="F87">
        <v>1</v>
      </c>
      <c r="G87">
        <v>1</v>
      </c>
      <c r="H87">
        <v>2</v>
      </c>
      <c r="I87">
        <v>1</v>
      </c>
      <c r="J87">
        <v>0</v>
      </c>
      <c r="K87">
        <v>1</v>
      </c>
      <c r="L87">
        <v>0</v>
      </c>
      <c r="M87">
        <v>0</v>
      </c>
      <c r="O87" s="153"/>
    </row>
    <row r="88" spans="1:15" ht="13.5">
      <c r="A88" s="153"/>
      <c r="B88" s="3" t="s">
        <v>103</v>
      </c>
      <c r="C88" s="4" t="s">
        <v>16</v>
      </c>
      <c r="D88">
        <v>4</v>
      </c>
      <c r="E88">
        <v>3</v>
      </c>
      <c r="F88">
        <v>3</v>
      </c>
      <c r="G88">
        <v>2</v>
      </c>
      <c r="H88">
        <v>3</v>
      </c>
      <c r="I88">
        <v>1</v>
      </c>
      <c r="J88">
        <v>0</v>
      </c>
      <c r="K88">
        <v>1</v>
      </c>
      <c r="L88">
        <v>1</v>
      </c>
      <c r="M88">
        <v>0</v>
      </c>
      <c r="O88" s="153"/>
    </row>
    <row r="89" spans="1:15" ht="13.5">
      <c r="A89" s="153"/>
      <c r="B89" s="3" t="s">
        <v>232</v>
      </c>
      <c r="C89" s="4" t="s">
        <v>24</v>
      </c>
      <c r="D89">
        <v>4</v>
      </c>
      <c r="E89">
        <v>4</v>
      </c>
      <c r="F89">
        <v>3</v>
      </c>
      <c r="G89">
        <v>1</v>
      </c>
      <c r="H89">
        <v>2</v>
      </c>
      <c r="I89">
        <v>0</v>
      </c>
      <c r="J89">
        <v>0</v>
      </c>
      <c r="K89">
        <v>1</v>
      </c>
      <c r="L89">
        <v>1</v>
      </c>
      <c r="M89">
        <v>0</v>
      </c>
      <c r="O89" s="153"/>
    </row>
    <row r="90" spans="1:15" ht="13.5">
      <c r="A90" s="153"/>
      <c r="B90" s="3" t="s">
        <v>244</v>
      </c>
      <c r="C90" s="4" t="s">
        <v>60</v>
      </c>
      <c r="D90">
        <v>4</v>
      </c>
      <c r="E90">
        <v>4</v>
      </c>
      <c r="F90">
        <v>3</v>
      </c>
      <c r="G90">
        <v>2</v>
      </c>
      <c r="H90">
        <v>3</v>
      </c>
      <c r="I90">
        <v>0</v>
      </c>
      <c r="J90">
        <v>0</v>
      </c>
      <c r="K90">
        <v>1</v>
      </c>
      <c r="L90">
        <v>1</v>
      </c>
      <c r="M90">
        <v>0</v>
      </c>
      <c r="O90" s="153"/>
    </row>
    <row r="91" spans="1:15" ht="13.5">
      <c r="A91" s="153"/>
      <c r="B91" s="3" t="s">
        <v>245</v>
      </c>
      <c r="C91" s="4" t="s">
        <v>114</v>
      </c>
      <c r="D91">
        <v>4</v>
      </c>
      <c r="E91">
        <v>3</v>
      </c>
      <c r="F91">
        <v>1</v>
      </c>
      <c r="G91">
        <v>1</v>
      </c>
      <c r="H91">
        <v>1</v>
      </c>
      <c r="I91">
        <v>1</v>
      </c>
      <c r="J91">
        <v>0</v>
      </c>
      <c r="K91">
        <v>1</v>
      </c>
      <c r="L91">
        <v>0</v>
      </c>
      <c r="M91">
        <v>0</v>
      </c>
      <c r="O91" s="153"/>
    </row>
    <row r="92" spans="1:15" ht="13.5">
      <c r="A92" s="153"/>
      <c r="B92" s="3" t="s">
        <v>235</v>
      </c>
      <c r="C92" s="4" t="s">
        <v>115</v>
      </c>
      <c r="D92">
        <v>4</v>
      </c>
      <c r="E92">
        <v>0</v>
      </c>
      <c r="F92">
        <v>0</v>
      </c>
      <c r="G92">
        <v>0</v>
      </c>
      <c r="H92">
        <v>1</v>
      </c>
      <c r="I92">
        <v>4</v>
      </c>
      <c r="J92">
        <v>0</v>
      </c>
      <c r="K92">
        <v>0</v>
      </c>
      <c r="L92">
        <v>0</v>
      </c>
      <c r="M92">
        <v>0</v>
      </c>
      <c r="O92" s="153"/>
    </row>
    <row r="93" spans="1:15" ht="13.5">
      <c r="A93" s="153"/>
      <c r="B93" s="3" t="s">
        <v>226</v>
      </c>
      <c r="C93" s="4" t="s">
        <v>277</v>
      </c>
      <c r="D93">
        <v>4</v>
      </c>
      <c r="E93">
        <v>1</v>
      </c>
      <c r="F93">
        <v>0</v>
      </c>
      <c r="G93">
        <v>0</v>
      </c>
      <c r="H93">
        <v>1</v>
      </c>
      <c r="I93">
        <v>3</v>
      </c>
      <c r="J93">
        <v>0</v>
      </c>
      <c r="K93">
        <v>0</v>
      </c>
      <c r="L93">
        <v>0</v>
      </c>
      <c r="M93">
        <v>0</v>
      </c>
      <c r="O93" s="153"/>
    </row>
    <row r="94" spans="1:15" ht="13.5">
      <c r="A94" s="153"/>
      <c r="B94" s="3"/>
      <c r="C94" s="4"/>
      <c r="O94" s="153"/>
    </row>
    <row r="95" spans="1:15" ht="13.5">
      <c r="A95" s="153"/>
      <c r="B95" s="3"/>
      <c r="C95" s="4" t="s">
        <v>62</v>
      </c>
      <c r="D95" s="1" t="s">
        <v>65</v>
      </c>
      <c r="E95" s="1" t="s">
        <v>66</v>
      </c>
      <c r="F95" s="1" t="s">
        <v>5</v>
      </c>
      <c r="G95" s="1" t="s">
        <v>7</v>
      </c>
      <c r="H95" s="1" t="s">
        <v>9</v>
      </c>
      <c r="I95" s="1" t="s">
        <v>13</v>
      </c>
      <c r="J95" s="1" t="s">
        <v>63</v>
      </c>
      <c r="K95" s="1" t="s">
        <v>64</v>
      </c>
      <c r="L95" s="1" t="s">
        <v>69</v>
      </c>
      <c r="M95" s="1"/>
      <c r="N95" s="1"/>
      <c r="O95" s="153"/>
    </row>
    <row r="96" spans="1:15" ht="13.5">
      <c r="A96" s="153"/>
      <c r="B96" s="3"/>
      <c r="C96" s="4" t="s">
        <v>105</v>
      </c>
      <c r="D96">
        <v>5</v>
      </c>
      <c r="E96">
        <v>68</v>
      </c>
      <c r="F96">
        <v>19</v>
      </c>
      <c r="G96">
        <v>3</v>
      </c>
      <c r="H96">
        <v>1</v>
      </c>
      <c r="I96">
        <v>2</v>
      </c>
      <c r="J96">
        <v>1</v>
      </c>
      <c r="K96">
        <v>1</v>
      </c>
      <c r="L96">
        <v>0</v>
      </c>
      <c r="O96" s="153"/>
    </row>
    <row r="97" spans="1:15" ht="13.5">
      <c r="A97" s="153"/>
      <c r="O97" s="153"/>
    </row>
    <row r="98" spans="1:15" ht="9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</row>
    <row r="99" spans="1:15" ht="14.25" customHeight="1" thickBot="1">
      <c r="A99" s="153"/>
      <c r="B99" t="s">
        <v>399</v>
      </c>
      <c r="O99" s="153"/>
    </row>
    <row r="100" spans="1:15" ht="24.75" customHeight="1">
      <c r="A100" s="153"/>
      <c r="C100" s="6"/>
      <c r="D100" s="7">
        <v>1</v>
      </c>
      <c r="E100" s="7">
        <v>2</v>
      </c>
      <c r="F100" s="7">
        <v>3</v>
      </c>
      <c r="G100" s="7">
        <v>4</v>
      </c>
      <c r="H100" s="7">
        <v>5</v>
      </c>
      <c r="I100" s="7">
        <v>6</v>
      </c>
      <c r="J100" s="7">
        <v>7</v>
      </c>
      <c r="K100" s="8" t="s">
        <v>0</v>
      </c>
      <c r="L100" s="2"/>
      <c r="M100" s="2"/>
      <c r="O100" s="153"/>
    </row>
    <row r="101" spans="1:15" ht="24.75" customHeight="1">
      <c r="A101" s="153"/>
      <c r="C101" s="57" t="s">
        <v>395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1</v>
      </c>
      <c r="J101" s="9">
        <v>0</v>
      </c>
      <c r="K101" s="10">
        <v>1</v>
      </c>
      <c r="L101" s="2"/>
      <c r="M101" s="2"/>
      <c r="O101" s="153"/>
    </row>
    <row r="102" spans="1:15" ht="24.75" customHeight="1" thickBot="1">
      <c r="A102" s="153"/>
      <c r="C102" s="58" t="s">
        <v>396</v>
      </c>
      <c r="D102" s="11">
        <v>0</v>
      </c>
      <c r="E102" s="11">
        <v>0</v>
      </c>
      <c r="F102" s="11">
        <v>0</v>
      </c>
      <c r="G102" s="11">
        <v>1</v>
      </c>
      <c r="H102" s="11">
        <v>0</v>
      </c>
      <c r="I102" s="11">
        <v>2</v>
      </c>
      <c r="J102" s="11" t="s">
        <v>145</v>
      </c>
      <c r="K102" s="12">
        <v>3</v>
      </c>
      <c r="L102" s="2"/>
      <c r="M102" s="2"/>
      <c r="O102" s="153"/>
    </row>
    <row r="103" spans="1:15" ht="13.5" customHeight="1">
      <c r="A103" s="153"/>
      <c r="O103" s="153"/>
    </row>
    <row r="104" spans="1:15" ht="13.5" customHeight="1">
      <c r="A104" s="153"/>
      <c r="C104" t="s">
        <v>3</v>
      </c>
      <c r="D104" t="s">
        <v>397</v>
      </c>
      <c r="O104" s="153"/>
    </row>
    <row r="105" spans="1:15" ht="13.5" customHeight="1">
      <c r="A105" s="153"/>
      <c r="C105" t="s">
        <v>98</v>
      </c>
      <c r="D105" t="s">
        <v>125</v>
      </c>
      <c r="O105" s="153"/>
    </row>
    <row r="106" spans="1:15" ht="13.5" customHeight="1">
      <c r="A106" s="153"/>
      <c r="C106" t="s">
        <v>2</v>
      </c>
      <c r="D106" t="s">
        <v>398</v>
      </c>
      <c r="O106" s="153"/>
    </row>
    <row r="107" spans="1:15" ht="13.5" customHeight="1">
      <c r="A107" s="153"/>
      <c r="O107" s="153"/>
    </row>
    <row r="108" spans="1:15" ht="13.5" customHeight="1">
      <c r="A108" s="153"/>
      <c r="C108" s="1" t="s">
        <v>4</v>
      </c>
      <c r="D108" s="1" t="s">
        <v>5</v>
      </c>
      <c r="E108" s="1" t="s">
        <v>6</v>
      </c>
      <c r="F108" s="1" t="s">
        <v>7</v>
      </c>
      <c r="G108" s="1" t="s">
        <v>8</v>
      </c>
      <c r="H108" s="1" t="s">
        <v>11</v>
      </c>
      <c r="I108" s="1" t="s">
        <v>9</v>
      </c>
      <c r="J108" s="1" t="s">
        <v>13</v>
      </c>
      <c r="K108" s="1" t="s">
        <v>10</v>
      </c>
      <c r="L108" s="1" t="s">
        <v>12</v>
      </c>
      <c r="M108" s="1" t="s">
        <v>348</v>
      </c>
      <c r="O108" s="153"/>
    </row>
    <row r="109" spans="1:15" ht="13.5" customHeight="1">
      <c r="A109" s="153"/>
      <c r="B109" s="3" t="s">
        <v>128</v>
      </c>
      <c r="C109" s="4" t="s">
        <v>193</v>
      </c>
      <c r="D109">
        <v>3</v>
      </c>
      <c r="E109">
        <v>3</v>
      </c>
      <c r="F109">
        <v>1</v>
      </c>
      <c r="G109">
        <v>0</v>
      </c>
      <c r="H109">
        <v>0</v>
      </c>
      <c r="I109">
        <v>0</v>
      </c>
      <c r="J109">
        <v>2</v>
      </c>
      <c r="K109">
        <v>0</v>
      </c>
      <c r="L109">
        <v>0</v>
      </c>
      <c r="M109">
        <v>0</v>
      </c>
      <c r="O109" s="153"/>
    </row>
    <row r="110" spans="1:15" ht="13.5" customHeight="1">
      <c r="A110" s="153"/>
      <c r="B110" s="47" t="s">
        <v>294</v>
      </c>
      <c r="C110" s="4" t="s">
        <v>362</v>
      </c>
      <c r="D110">
        <v>1</v>
      </c>
      <c r="E110">
        <v>1</v>
      </c>
      <c r="F110">
        <v>0</v>
      </c>
      <c r="G110">
        <v>0</v>
      </c>
      <c r="H110">
        <v>0</v>
      </c>
      <c r="I110">
        <v>0</v>
      </c>
      <c r="J110">
        <v>1</v>
      </c>
      <c r="K110">
        <v>0</v>
      </c>
      <c r="L110">
        <v>0</v>
      </c>
      <c r="M110">
        <v>0</v>
      </c>
      <c r="O110" s="153"/>
    </row>
    <row r="111" spans="1:15" ht="13.5" customHeight="1">
      <c r="A111" s="153"/>
      <c r="B111" s="3" t="s">
        <v>226</v>
      </c>
      <c r="C111" s="4" t="s">
        <v>23</v>
      </c>
      <c r="D111">
        <v>3</v>
      </c>
      <c r="E111">
        <v>2</v>
      </c>
      <c r="F111">
        <v>0</v>
      </c>
      <c r="G111">
        <v>0</v>
      </c>
      <c r="H111">
        <v>0</v>
      </c>
      <c r="I111">
        <v>1</v>
      </c>
      <c r="J111">
        <v>0</v>
      </c>
      <c r="K111">
        <v>1</v>
      </c>
      <c r="L111">
        <v>0</v>
      </c>
      <c r="M111">
        <v>0</v>
      </c>
      <c r="O111" s="153"/>
    </row>
    <row r="112" spans="1:15" ht="13.5" customHeight="1">
      <c r="A112" s="153"/>
      <c r="B112" s="3" t="s">
        <v>232</v>
      </c>
      <c r="C112" s="4" t="s">
        <v>110</v>
      </c>
      <c r="D112">
        <v>3</v>
      </c>
      <c r="E112">
        <v>2</v>
      </c>
      <c r="F112">
        <v>1</v>
      </c>
      <c r="G112">
        <v>0</v>
      </c>
      <c r="H112">
        <v>0</v>
      </c>
      <c r="I112">
        <v>1</v>
      </c>
      <c r="J112">
        <v>0</v>
      </c>
      <c r="K112">
        <v>1</v>
      </c>
      <c r="L112">
        <v>2</v>
      </c>
      <c r="M112">
        <v>0</v>
      </c>
      <c r="O112" s="153"/>
    </row>
    <row r="113" spans="1:15" ht="13.5" customHeight="1">
      <c r="A113" s="153"/>
      <c r="B113" s="3" t="s">
        <v>103</v>
      </c>
      <c r="C113" s="4" t="s">
        <v>16</v>
      </c>
      <c r="D113">
        <v>3</v>
      </c>
      <c r="E113">
        <v>3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2</v>
      </c>
      <c r="M113">
        <v>0</v>
      </c>
      <c r="O113" s="153"/>
    </row>
    <row r="114" spans="1:15" ht="13.5" customHeight="1">
      <c r="A114" s="153"/>
      <c r="B114" s="3" t="s">
        <v>229</v>
      </c>
      <c r="C114" s="4" t="s">
        <v>112</v>
      </c>
      <c r="D114">
        <v>3</v>
      </c>
      <c r="E114">
        <v>2</v>
      </c>
      <c r="F114">
        <v>1</v>
      </c>
      <c r="G114">
        <v>0</v>
      </c>
      <c r="H114">
        <v>1</v>
      </c>
      <c r="I114">
        <v>1</v>
      </c>
      <c r="J114">
        <v>0</v>
      </c>
      <c r="K114">
        <v>0</v>
      </c>
      <c r="L114">
        <v>0</v>
      </c>
      <c r="M114">
        <v>0</v>
      </c>
      <c r="O114" s="153"/>
    </row>
    <row r="115" spans="1:15" ht="13.5" customHeight="1">
      <c r="A115" s="153"/>
      <c r="B115" s="3" t="s">
        <v>245</v>
      </c>
      <c r="C115" s="4" t="s">
        <v>401</v>
      </c>
      <c r="D115">
        <v>2</v>
      </c>
      <c r="E115">
        <v>2</v>
      </c>
      <c r="F115">
        <v>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O115" s="153"/>
    </row>
    <row r="116" spans="1:15" ht="13.5" customHeight="1">
      <c r="A116" s="153"/>
      <c r="B116" s="3" t="s">
        <v>234</v>
      </c>
      <c r="C116" s="4" t="s">
        <v>402</v>
      </c>
      <c r="D116">
        <v>1</v>
      </c>
      <c r="E116">
        <v>1</v>
      </c>
      <c r="F116">
        <v>1</v>
      </c>
      <c r="G116">
        <v>1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O116" s="153"/>
    </row>
    <row r="117" spans="1:15" ht="13.5" customHeight="1">
      <c r="A117" s="153"/>
      <c r="B117" s="3" t="s">
        <v>403</v>
      </c>
      <c r="C117" s="4" t="s">
        <v>114</v>
      </c>
      <c r="D117">
        <v>3</v>
      </c>
      <c r="E117">
        <v>3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0</v>
      </c>
      <c r="M117">
        <v>0</v>
      </c>
      <c r="O117" s="153"/>
    </row>
    <row r="118" spans="1:15" ht="13.5" customHeight="1">
      <c r="A118" s="153"/>
      <c r="B118" s="3" t="s">
        <v>235</v>
      </c>
      <c r="C118" s="4" t="s">
        <v>115</v>
      </c>
      <c r="D118">
        <v>3</v>
      </c>
      <c r="E118">
        <v>2</v>
      </c>
      <c r="F118">
        <v>0</v>
      </c>
      <c r="G118">
        <v>0</v>
      </c>
      <c r="H118">
        <v>0</v>
      </c>
      <c r="I118">
        <v>1</v>
      </c>
      <c r="J118">
        <v>0</v>
      </c>
      <c r="K118">
        <v>0</v>
      </c>
      <c r="L118">
        <v>0</v>
      </c>
      <c r="M118">
        <v>0</v>
      </c>
      <c r="O118" s="153"/>
    </row>
    <row r="119" spans="1:15" ht="13.5" customHeight="1">
      <c r="A119" s="153"/>
      <c r="B119" s="3" t="s">
        <v>225</v>
      </c>
      <c r="C119" s="4" t="s">
        <v>117</v>
      </c>
      <c r="D119">
        <v>1</v>
      </c>
      <c r="E119">
        <v>1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O119" s="153"/>
    </row>
    <row r="120" spans="1:15" ht="13.5" customHeight="1">
      <c r="A120" s="153"/>
      <c r="B120" s="3" t="s">
        <v>225</v>
      </c>
      <c r="C120" s="4" t="s">
        <v>118</v>
      </c>
      <c r="D120">
        <v>2</v>
      </c>
      <c r="E120">
        <v>2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O120" s="153"/>
    </row>
    <row r="121" spans="1:15" ht="13.5" customHeight="1">
      <c r="A121" s="153"/>
      <c r="B121" s="3"/>
      <c r="C121" s="4"/>
      <c r="O121" s="153"/>
    </row>
    <row r="122" spans="1:15" ht="13.5" customHeight="1">
      <c r="A122" s="153"/>
      <c r="B122" s="3"/>
      <c r="C122" s="4" t="s">
        <v>62</v>
      </c>
      <c r="D122" s="1" t="s">
        <v>65</v>
      </c>
      <c r="E122" s="1" t="s">
        <v>66</v>
      </c>
      <c r="F122" s="1" t="s">
        <v>5</v>
      </c>
      <c r="G122" s="1" t="s">
        <v>7</v>
      </c>
      <c r="H122" s="1" t="s">
        <v>9</v>
      </c>
      <c r="I122" s="1" t="s">
        <v>13</v>
      </c>
      <c r="J122" s="1" t="s">
        <v>63</v>
      </c>
      <c r="K122" s="1" t="s">
        <v>64</v>
      </c>
      <c r="L122" s="1" t="s">
        <v>69</v>
      </c>
      <c r="M122" s="1"/>
      <c r="O122" s="153"/>
    </row>
    <row r="123" spans="1:15" ht="13.5" customHeight="1">
      <c r="A123" s="153"/>
      <c r="B123" s="3"/>
      <c r="C123" s="4" t="s">
        <v>152</v>
      </c>
      <c r="D123">
        <v>6</v>
      </c>
      <c r="E123">
        <v>97</v>
      </c>
      <c r="F123">
        <v>27</v>
      </c>
      <c r="G123">
        <v>3</v>
      </c>
      <c r="H123">
        <v>4</v>
      </c>
      <c r="I123">
        <v>6</v>
      </c>
      <c r="J123">
        <v>3</v>
      </c>
      <c r="K123">
        <v>1</v>
      </c>
      <c r="L123">
        <v>1</v>
      </c>
      <c r="O123" s="153"/>
    </row>
    <row r="124" spans="1:15" ht="13.5" customHeight="1">
      <c r="A124" s="153"/>
      <c r="B124" s="3"/>
      <c r="C124" s="4"/>
      <c r="O124" s="153"/>
    </row>
    <row r="125" spans="1:15" ht="9" customHeight="1" thickBot="1">
      <c r="A125" s="153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</row>
    <row r="126" spans="2:23" ht="14.25" thickBot="1">
      <c r="B126" t="s">
        <v>221</v>
      </c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150" t="s">
        <v>509</v>
      </c>
      <c r="V126" s="151"/>
      <c r="W126" s="152"/>
    </row>
    <row r="127" spans="2:23" ht="13.5">
      <c r="B127" s="59" t="s">
        <v>28</v>
      </c>
      <c r="C127" s="14" t="s">
        <v>50</v>
      </c>
      <c r="D127" s="14" t="s">
        <v>72</v>
      </c>
      <c r="E127" s="14" t="s">
        <v>5</v>
      </c>
      <c r="F127" s="14" t="s">
        <v>6</v>
      </c>
      <c r="G127" s="14" t="s">
        <v>7</v>
      </c>
      <c r="H127" s="14" t="s">
        <v>8</v>
      </c>
      <c r="I127" s="14" t="s">
        <v>11</v>
      </c>
      <c r="J127" s="14" t="s">
        <v>9</v>
      </c>
      <c r="K127" s="14" t="s">
        <v>13</v>
      </c>
      <c r="L127" s="14" t="s">
        <v>10</v>
      </c>
      <c r="M127" s="28" t="s">
        <v>12</v>
      </c>
      <c r="N127" s="14" t="s">
        <v>348</v>
      </c>
      <c r="O127" s="23"/>
      <c r="P127" s="23"/>
      <c r="Q127" s="14" t="s">
        <v>51</v>
      </c>
      <c r="R127" s="14" t="s">
        <v>1</v>
      </c>
      <c r="S127" s="14" t="s">
        <v>52</v>
      </c>
      <c r="T127" s="15" t="s">
        <v>53</v>
      </c>
      <c r="U127" s="140" t="s">
        <v>6</v>
      </c>
      <c r="V127" s="28" t="s">
        <v>7</v>
      </c>
      <c r="W127" s="29" t="s">
        <v>51</v>
      </c>
    </row>
    <row r="128" spans="2:23" ht="13.5">
      <c r="B128" s="16">
        <v>1</v>
      </c>
      <c r="C128" s="17" t="s">
        <v>29</v>
      </c>
      <c r="D128" s="18">
        <v>1</v>
      </c>
      <c r="E128" s="18">
        <f>D20</f>
        <v>1</v>
      </c>
      <c r="F128" s="18">
        <f aca="true" t="shared" si="0" ref="F128:L128">E20</f>
        <v>0</v>
      </c>
      <c r="G128" s="18">
        <f t="shared" si="0"/>
        <v>0</v>
      </c>
      <c r="H128" s="18">
        <f t="shared" si="0"/>
        <v>0</v>
      </c>
      <c r="I128" s="18">
        <f t="shared" si="0"/>
        <v>1</v>
      </c>
      <c r="J128" s="18">
        <f t="shared" si="0"/>
        <v>1</v>
      </c>
      <c r="K128" s="18">
        <f t="shared" si="0"/>
        <v>0</v>
      </c>
      <c r="L128" s="18">
        <f t="shared" si="0"/>
        <v>0</v>
      </c>
      <c r="M128" s="18">
        <f>L20</f>
        <v>0</v>
      </c>
      <c r="N128" s="18">
        <v>0</v>
      </c>
      <c r="O128" s="20"/>
      <c r="P128" s="20"/>
      <c r="Q128" s="25">
        <v>0</v>
      </c>
      <c r="R128" s="18">
        <v>0</v>
      </c>
      <c r="S128" s="18">
        <v>0</v>
      </c>
      <c r="T128" s="24">
        <v>0</v>
      </c>
      <c r="U128" s="16">
        <v>0</v>
      </c>
      <c r="V128" s="18">
        <v>0</v>
      </c>
      <c r="W128" s="30">
        <v>0</v>
      </c>
    </row>
    <row r="129" spans="2:23" ht="13.5">
      <c r="B129" s="16">
        <v>2</v>
      </c>
      <c r="C129" s="17" t="s">
        <v>30</v>
      </c>
      <c r="D129" s="18">
        <v>4</v>
      </c>
      <c r="E129" s="18">
        <f>D22+D44+D92+D118</f>
        <v>11</v>
      </c>
      <c r="F129" s="18">
        <f aca="true" t="shared" si="1" ref="F129:N129">E22+E44+E92+E118</f>
        <v>5</v>
      </c>
      <c r="G129" s="18">
        <f t="shared" si="1"/>
        <v>0</v>
      </c>
      <c r="H129" s="18">
        <f t="shared" si="1"/>
        <v>0</v>
      </c>
      <c r="I129" s="18">
        <f t="shared" si="1"/>
        <v>3</v>
      </c>
      <c r="J129" s="18">
        <f t="shared" si="1"/>
        <v>6</v>
      </c>
      <c r="K129" s="18">
        <f t="shared" si="1"/>
        <v>1</v>
      </c>
      <c r="L129" s="18">
        <f t="shared" si="1"/>
        <v>1</v>
      </c>
      <c r="M129" s="18">
        <f t="shared" si="1"/>
        <v>0</v>
      </c>
      <c r="N129" s="18">
        <f t="shared" si="1"/>
        <v>0</v>
      </c>
      <c r="O129" s="20"/>
      <c r="P129" s="20"/>
      <c r="Q129" s="25">
        <f aca="true" t="shared" si="2" ref="Q129:Q146">G129/F129</f>
        <v>0</v>
      </c>
      <c r="R129" s="18">
        <v>0</v>
      </c>
      <c r="S129" s="18">
        <v>0</v>
      </c>
      <c r="T129" s="24">
        <v>0</v>
      </c>
      <c r="U129" s="16">
        <v>4</v>
      </c>
      <c r="V129" s="18">
        <v>0</v>
      </c>
      <c r="W129" s="30">
        <f aca="true" t="shared" si="3" ref="W129:W146">V129/U129</f>
        <v>0</v>
      </c>
    </row>
    <row r="130" spans="2:23" ht="13.5">
      <c r="B130" s="16">
        <v>4</v>
      </c>
      <c r="C130" s="17" t="s">
        <v>31</v>
      </c>
      <c r="D130" s="18">
        <v>4</v>
      </c>
      <c r="E130" s="18">
        <f>D23+D45+D64+D119</f>
        <v>7</v>
      </c>
      <c r="F130" s="18">
        <f aca="true" t="shared" si="4" ref="F130:N130">E23+E45+E64+E119</f>
        <v>4</v>
      </c>
      <c r="G130" s="18">
        <f t="shared" si="4"/>
        <v>2</v>
      </c>
      <c r="H130" s="18">
        <f t="shared" si="4"/>
        <v>0</v>
      </c>
      <c r="I130" s="18">
        <f t="shared" si="4"/>
        <v>1</v>
      </c>
      <c r="J130" s="18">
        <f t="shared" si="4"/>
        <v>3</v>
      </c>
      <c r="K130" s="18">
        <f t="shared" si="4"/>
        <v>0</v>
      </c>
      <c r="L130" s="18">
        <f t="shared" si="4"/>
        <v>2</v>
      </c>
      <c r="M130" s="18">
        <f t="shared" si="4"/>
        <v>0</v>
      </c>
      <c r="N130" s="18">
        <f t="shared" si="4"/>
        <v>0</v>
      </c>
      <c r="O130" s="20"/>
      <c r="P130" s="20"/>
      <c r="Q130" s="25">
        <f t="shared" si="2"/>
        <v>0.5</v>
      </c>
      <c r="R130" s="18">
        <v>0</v>
      </c>
      <c r="S130" s="18">
        <v>0</v>
      </c>
      <c r="T130" s="24">
        <v>0</v>
      </c>
      <c r="U130" s="16">
        <v>3</v>
      </c>
      <c r="V130" s="18">
        <v>1</v>
      </c>
      <c r="W130" s="30">
        <f t="shared" si="3"/>
        <v>0.3333333333333333</v>
      </c>
    </row>
    <row r="131" spans="2:23" ht="13.5">
      <c r="B131" s="16">
        <v>6</v>
      </c>
      <c r="C131" s="17" t="s">
        <v>32</v>
      </c>
      <c r="D131" s="18">
        <v>0</v>
      </c>
      <c r="E131" s="18">
        <v>0</v>
      </c>
      <c r="F131" s="18">
        <v>0</v>
      </c>
      <c r="G131" s="18">
        <v>0</v>
      </c>
      <c r="H131" s="18">
        <v>0</v>
      </c>
      <c r="I131" s="18">
        <v>0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20"/>
      <c r="P131" s="20"/>
      <c r="Q131" s="25">
        <v>0</v>
      </c>
      <c r="R131" s="18">
        <v>0</v>
      </c>
      <c r="S131" s="18">
        <v>0</v>
      </c>
      <c r="T131" s="24">
        <v>0</v>
      </c>
      <c r="U131" s="16">
        <v>0</v>
      </c>
      <c r="V131" s="18">
        <v>0</v>
      </c>
      <c r="W131" s="30">
        <v>0</v>
      </c>
    </row>
    <row r="132" spans="2:23" ht="13.5">
      <c r="B132" s="16">
        <v>7</v>
      </c>
      <c r="C132" s="17" t="s">
        <v>33</v>
      </c>
      <c r="D132" s="18">
        <v>1</v>
      </c>
      <c r="E132" s="18">
        <f>D110</f>
        <v>1</v>
      </c>
      <c r="F132" s="18">
        <f aca="true" t="shared" si="5" ref="F132:M132">E110</f>
        <v>1</v>
      </c>
      <c r="G132" s="18">
        <f t="shared" si="5"/>
        <v>0</v>
      </c>
      <c r="H132" s="18">
        <f t="shared" si="5"/>
        <v>0</v>
      </c>
      <c r="I132" s="18">
        <f t="shared" si="5"/>
        <v>0</v>
      </c>
      <c r="J132" s="18">
        <f t="shared" si="5"/>
        <v>0</v>
      </c>
      <c r="K132" s="18">
        <f t="shared" si="5"/>
        <v>1</v>
      </c>
      <c r="L132" s="18">
        <f t="shared" si="5"/>
        <v>0</v>
      </c>
      <c r="M132" s="18">
        <f t="shared" si="5"/>
        <v>0</v>
      </c>
      <c r="N132" s="18">
        <v>0</v>
      </c>
      <c r="O132" s="20"/>
      <c r="P132" s="20"/>
      <c r="Q132" s="25">
        <f t="shared" si="2"/>
        <v>0</v>
      </c>
      <c r="R132" s="18">
        <v>0</v>
      </c>
      <c r="S132" s="18">
        <v>0</v>
      </c>
      <c r="T132" s="24">
        <v>0</v>
      </c>
      <c r="U132" s="16">
        <v>0</v>
      </c>
      <c r="V132" s="18">
        <v>0</v>
      </c>
      <c r="W132" s="30">
        <v>0</v>
      </c>
    </row>
    <row r="133" spans="2:23" ht="13.5">
      <c r="B133" s="16">
        <v>10</v>
      </c>
      <c r="C133" s="17" t="s">
        <v>34</v>
      </c>
      <c r="D133" s="18">
        <v>4</v>
      </c>
      <c r="E133" s="18">
        <f>D17+D41+D89+D112</f>
        <v>13</v>
      </c>
      <c r="F133" s="18">
        <f aca="true" t="shared" si="6" ref="F133:N133">E17+E41+E89+E112</f>
        <v>11</v>
      </c>
      <c r="G133" s="18">
        <f t="shared" si="6"/>
        <v>6</v>
      </c>
      <c r="H133" s="18">
        <f t="shared" si="6"/>
        <v>3</v>
      </c>
      <c r="I133" s="18">
        <f t="shared" si="6"/>
        <v>4</v>
      </c>
      <c r="J133" s="18">
        <f t="shared" si="6"/>
        <v>2</v>
      </c>
      <c r="K133" s="18">
        <f t="shared" si="6"/>
        <v>1</v>
      </c>
      <c r="L133" s="18">
        <f t="shared" si="6"/>
        <v>5</v>
      </c>
      <c r="M133" s="18">
        <f t="shared" si="6"/>
        <v>3</v>
      </c>
      <c r="N133" s="18">
        <f t="shared" si="6"/>
        <v>0</v>
      </c>
      <c r="O133" s="20"/>
      <c r="P133" s="20"/>
      <c r="Q133" s="25">
        <f t="shared" si="2"/>
        <v>0.5454545454545454</v>
      </c>
      <c r="R133" s="18">
        <v>0</v>
      </c>
      <c r="S133" s="18">
        <v>0</v>
      </c>
      <c r="T133" s="24">
        <v>2</v>
      </c>
      <c r="U133" s="16">
        <v>7</v>
      </c>
      <c r="V133" s="18">
        <v>4</v>
      </c>
      <c r="W133" s="30">
        <f t="shared" si="3"/>
        <v>0.5714285714285714</v>
      </c>
    </row>
    <row r="134" spans="2:23" ht="13.5">
      <c r="B134" s="16">
        <v>11</v>
      </c>
      <c r="C134" s="17" t="s">
        <v>35</v>
      </c>
      <c r="D134" s="18">
        <v>1</v>
      </c>
      <c r="E134" s="18">
        <f>D65</f>
        <v>2</v>
      </c>
      <c r="F134" s="18">
        <f aca="true" t="shared" si="7" ref="F134:L134">E65</f>
        <v>1</v>
      </c>
      <c r="G134" s="18">
        <f t="shared" si="7"/>
        <v>0</v>
      </c>
      <c r="H134" s="18">
        <f t="shared" si="7"/>
        <v>1</v>
      </c>
      <c r="I134" s="18">
        <f t="shared" si="7"/>
        <v>1</v>
      </c>
      <c r="J134" s="18">
        <f t="shared" si="7"/>
        <v>1</v>
      </c>
      <c r="K134" s="18">
        <f t="shared" si="7"/>
        <v>0</v>
      </c>
      <c r="L134" s="18">
        <f t="shared" si="7"/>
        <v>0</v>
      </c>
      <c r="M134" s="18">
        <f>L65</f>
        <v>0</v>
      </c>
      <c r="N134" s="18">
        <v>0</v>
      </c>
      <c r="O134" s="20"/>
      <c r="P134" s="20"/>
      <c r="Q134" s="25">
        <f t="shared" si="2"/>
        <v>0</v>
      </c>
      <c r="R134" s="18">
        <v>0</v>
      </c>
      <c r="S134" s="18">
        <v>0</v>
      </c>
      <c r="T134" s="24">
        <v>0</v>
      </c>
      <c r="U134" s="16">
        <v>1</v>
      </c>
      <c r="V134" s="18">
        <v>0</v>
      </c>
      <c r="W134" s="30">
        <f t="shared" si="3"/>
        <v>0</v>
      </c>
    </row>
    <row r="135" spans="2:23" ht="13.5">
      <c r="B135" s="16">
        <v>12</v>
      </c>
      <c r="C135" s="17" t="s">
        <v>36</v>
      </c>
      <c r="D135" s="18">
        <v>5</v>
      </c>
      <c r="E135" s="18">
        <f>D14+D38+D60+D93+D111</f>
        <v>16</v>
      </c>
      <c r="F135" s="18">
        <f aca="true" t="shared" si="8" ref="F135:N135">E14+E38+E60+E93+E111</f>
        <v>8</v>
      </c>
      <c r="G135" s="18">
        <f t="shared" si="8"/>
        <v>2</v>
      </c>
      <c r="H135" s="18">
        <f t="shared" si="8"/>
        <v>2</v>
      </c>
      <c r="I135" s="18">
        <f t="shared" si="8"/>
        <v>7</v>
      </c>
      <c r="J135" s="18">
        <f t="shared" si="8"/>
        <v>8</v>
      </c>
      <c r="K135" s="18">
        <f t="shared" si="8"/>
        <v>0</v>
      </c>
      <c r="L135" s="18">
        <f t="shared" si="8"/>
        <v>3</v>
      </c>
      <c r="M135" s="18">
        <f t="shared" si="8"/>
        <v>0</v>
      </c>
      <c r="N135" s="18">
        <f t="shared" si="8"/>
        <v>0</v>
      </c>
      <c r="O135" s="20"/>
      <c r="P135" s="20"/>
      <c r="Q135" s="25">
        <f t="shared" si="2"/>
        <v>0.25</v>
      </c>
      <c r="R135" s="18">
        <v>0</v>
      </c>
      <c r="S135" s="18">
        <v>0</v>
      </c>
      <c r="T135" s="24">
        <v>2</v>
      </c>
      <c r="U135" s="16">
        <v>4</v>
      </c>
      <c r="V135" s="18">
        <v>2</v>
      </c>
      <c r="W135" s="30">
        <f t="shared" si="3"/>
        <v>0.5</v>
      </c>
    </row>
    <row r="136" spans="2:23" ht="13.5">
      <c r="B136" s="16">
        <v>13</v>
      </c>
      <c r="C136" s="17" t="s">
        <v>37</v>
      </c>
      <c r="D136" s="18">
        <v>5</v>
      </c>
      <c r="E136" s="18">
        <f>D15+D39+D61+D87+D120</f>
        <v>14</v>
      </c>
      <c r="F136" s="18">
        <f aca="true" t="shared" si="9" ref="F136:N136">E15+E39+E61+E87+E120</f>
        <v>11</v>
      </c>
      <c r="G136" s="18">
        <f t="shared" si="9"/>
        <v>3</v>
      </c>
      <c r="H136" s="18">
        <f t="shared" si="9"/>
        <v>4</v>
      </c>
      <c r="I136" s="18">
        <f t="shared" si="9"/>
        <v>8</v>
      </c>
      <c r="J136" s="18">
        <f t="shared" si="9"/>
        <v>3</v>
      </c>
      <c r="K136" s="18">
        <f t="shared" si="9"/>
        <v>0</v>
      </c>
      <c r="L136" s="18">
        <f t="shared" si="9"/>
        <v>9</v>
      </c>
      <c r="M136" s="18">
        <f t="shared" si="9"/>
        <v>0</v>
      </c>
      <c r="N136" s="18">
        <f t="shared" si="9"/>
        <v>0</v>
      </c>
      <c r="O136" s="20"/>
      <c r="P136" s="20"/>
      <c r="Q136" s="25">
        <f t="shared" si="2"/>
        <v>0.2727272727272727</v>
      </c>
      <c r="R136" s="18">
        <v>0</v>
      </c>
      <c r="S136" s="18">
        <v>0</v>
      </c>
      <c r="T136" s="24">
        <v>0</v>
      </c>
      <c r="U136" s="16">
        <v>8</v>
      </c>
      <c r="V136" s="18">
        <v>3</v>
      </c>
      <c r="W136" s="30">
        <f t="shared" si="3"/>
        <v>0.375</v>
      </c>
    </row>
    <row r="137" spans="2:23" ht="13.5">
      <c r="B137" s="16">
        <v>14</v>
      </c>
      <c r="C137" s="17" t="s">
        <v>38</v>
      </c>
      <c r="D137" s="18">
        <v>1</v>
      </c>
      <c r="E137" s="18">
        <f>D115</f>
        <v>2</v>
      </c>
      <c r="F137" s="18">
        <f aca="true" t="shared" si="10" ref="F137:N137">E115</f>
        <v>2</v>
      </c>
      <c r="G137" s="18">
        <f t="shared" si="10"/>
        <v>1</v>
      </c>
      <c r="H137" s="18">
        <f t="shared" si="10"/>
        <v>0</v>
      </c>
      <c r="I137" s="18">
        <f t="shared" si="10"/>
        <v>0</v>
      </c>
      <c r="J137" s="18">
        <f t="shared" si="10"/>
        <v>0</v>
      </c>
      <c r="K137" s="18">
        <f t="shared" si="10"/>
        <v>0</v>
      </c>
      <c r="L137" s="18">
        <f t="shared" si="10"/>
        <v>0</v>
      </c>
      <c r="M137" s="18">
        <f t="shared" si="10"/>
        <v>0</v>
      </c>
      <c r="N137" s="18">
        <f t="shared" si="10"/>
        <v>0</v>
      </c>
      <c r="O137" s="20"/>
      <c r="P137" s="20"/>
      <c r="Q137" s="25">
        <f t="shared" si="2"/>
        <v>0.5</v>
      </c>
      <c r="R137" s="18">
        <v>0</v>
      </c>
      <c r="S137" s="18">
        <v>0</v>
      </c>
      <c r="T137" s="24">
        <v>1</v>
      </c>
      <c r="U137" s="16">
        <v>1</v>
      </c>
      <c r="V137" s="18">
        <v>0</v>
      </c>
      <c r="W137" s="30">
        <f t="shared" si="3"/>
        <v>0</v>
      </c>
    </row>
    <row r="138" spans="2:23" ht="13.5">
      <c r="B138" s="16">
        <v>15</v>
      </c>
      <c r="C138" s="17" t="s">
        <v>39</v>
      </c>
      <c r="D138" s="18">
        <v>5</v>
      </c>
      <c r="E138" s="18">
        <f>D13+D37+D59+D86+D116</f>
        <v>14</v>
      </c>
      <c r="F138" s="18">
        <f aca="true" t="shared" si="11" ref="F138:N138">E13+E37+E59+E86+E116</f>
        <v>10</v>
      </c>
      <c r="G138" s="18">
        <f t="shared" si="11"/>
        <v>7</v>
      </c>
      <c r="H138" s="18">
        <f t="shared" si="11"/>
        <v>9</v>
      </c>
      <c r="I138" s="18">
        <f t="shared" si="11"/>
        <v>9</v>
      </c>
      <c r="J138" s="18">
        <f t="shared" si="11"/>
        <v>4</v>
      </c>
      <c r="K138" s="18">
        <f t="shared" si="11"/>
        <v>0</v>
      </c>
      <c r="L138" s="18">
        <f t="shared" si="11"/>
        <v>6</v>
      </c>
      <c r="M138" s="18">
        <f t="shared" si="11"/>
        <v>1</v>
      </c>
      <c r="N138" s="18">
        <f t="shared" si="11"/>
        <v>0</v>
      </c>
      <c r="O138" s="20"/>
      <c r="P138" s="20"/>
      <c r="Q138" s="25">
        <f t="shared" si="2"/>
        <v>0.7</v>
      </c>
      <c r="R138" s="18">
        <v>0</v>
      </c>
      <c r="S138" s="18">
        <v>2</v>
      </c>
      <c r="T138" s="24">
        <v>1</v>
      </c>
      <c r="U138" s="16">
        <v>6</v>
      </c>
      <c r="V138" s="18">
        <v>4</v>
      </c>
      <c r="W138" s="30">
        <f t="shared" si="3"/>
        <v>0.6666666666666666</v>
      </c>
    </row>
    <row r="139" spans="2:23" ht="13.5">
      <c r="B139" s="16">
        <v>16</v>
      </c>
      <c r="C139" s="17" t="s">
        <v>40</v>
      </c>
      <c r="D139" s="18">
        <v>5</v>
      </c>
      <c r="E139" s="18">
        <f>D16+D40+D62+D88+D113</f>
        <v>15</v>
      </c>
      <c r="F139" s="18">
        <f aca="true" t="shared" si="12" ref="F139:N139">E16+E40+E62+E88+E113</f>
        <v>12</v>
      </c>
      <c r="G139" s="18">
        <f t="shared" si="12"/>
        <v>5</v>
      </c>
      <c r="H139" s="18">
        <f t="shared" si="12"/>
        <v>10</v>
      </c>
      <c r="I139" s="18">
        <f t="shared" si="12"/>
        <v>8</v>
      </c>
      <c r="J139" s="18">
        <f t="shared" si="12"/>
        <v>3</v>
      </c>
      <c r="K139" s="18">
        <f t="shared" si="12"/>
        <v>0</v>
      </c>
      <c r="L139" s="18">
        <f t="shared" si="12"/>
        <v>5</v>
      </c>
      <c r="M139" s="18">
        <f t="shared" si="12"/>
        <v>3</v>
      </c>
      <c r="N139" s="18">
        <f t="shared" si="12"/>
        <v>0</v>
      </c>
      <c r="O139" s="20"/>
      <c r="P139" s="20"/>
      <c r="Q139" s="25">
        <f t="shared" si="2"/>
        <v>0.4166666666666667</v>
      </c>
      <c r="R139" s="18">
        <v>2</v>
      </c>
      <c r="S139" s="18">
        <v>0</v>
      </c>
      <c r="T139" s="24">
        <v>1</v>
      </c>
      <c r="U139" s="16">
        <v>6</v>
      </c>
      <c r="V139" s="18">
        <v>3</v>
      </c>
      <c r="W139" s="30">
        <f t="shared" si="3"/>
        <v>0.5</v>
      </c>
    </row>
    <row r="140" spans="2:23" ht="13.5">
      <c r="B140" s="16">
        <v>17</v>
      </c>
      <c r="C140" s="17" t="s">
        <v>41</v>
      </c>
      <c r="D140" s="18">
        <v>3</v>
      </c>
      <c r="E140" s="18">
        <f>D43+D91+D117</f>
        <v>9</v>
      </c>
      <c r="F140" s="18">
        <f aca="true" t="shared" si="13" ref="F140:N140">E43+E91+E117</f>
        <v>7</v>
      </c>
      <c r="G140" s="18">
        <f t="shared" si="13"/>
        <v>2</v>
      </c>
      <c r="H140" s="18">
        <f t="shared" si="13"/>
        <v>1</v>
      </c>
      <c r="I140" s="18">
        <f t="shared" si="13"/>
        <v>2</v>
      </c>
      <c r="J140" s="18">
        <f t="shared" si="13"/>
        <v>2</v>
      </c>
      <c r="K140" s="18">
        <f t="shared" si="13"/>
        <v>1</v>
      </c>
      <c r="L140" s="18">
        <f t="shared" si="13"/>
        <v>4</v>
      </c>
      <c r="M140" s="18">
        <f t="shared" si="13"/>
        <v>0</v>
      </c>
      <c r="N140" s="18">
        <f t="shared" si="13"/>
        <v>0</v>
      </c>
      <c r="O140" s="20"/>
      <c r="P140" s="20"/>
      <c r="Q140" s="25">
        <f t="shared" si="2"/>
        <v>0.2857142857142857</v>
      </c>
      <c r="R140" s="18">
        <v>0</v>
      </c>
      <c r="S140" s="18">
        <v>0</v>
      </c>
      <c r="T140" s="24">
        <v>0</v>
      </c>
      <c r="U140" s="16">
        <v>5</v>
      </c>
      <c r="V140" s="18">
        <v>2</v>
      </c>
      <c r="W140" s="30">
        <f t="shared" si="3"/>
        <v>0.4</v>
      </c>
    </row>
    <row r="141" spans="2:23" ht="13.5">
      <c r="B141" s="16">
        <v>18</v>
      </c>
      <c r="C141" s="17" t="s">
        <v>49</v>
      </c>
      <c r="D141" s="18">
        <v>1</v>
      </c>
      <c r="E141" s="18">
        <f>D66</f>
        <v>2</v>
      </c>
      <c r="F141" s="18">
        <f aca="true" t="shared" si="14" ref="F141:L141">E66</f>
        <v>2</v>
      </c>
      <c r="G141" s="18">
        <f t="shared" si="14"/>
        <v>1</v>
      </c>
      <c r="H141" s="18">
        <f t="shared" si="14"/>
        <v>0</v>
      </c>
      <c r="I141" s="18">
        <f t="shared" si="14"/>
        <v>1</v>
      </c>
      <c r="J141" s="18">
        <f t="shared" si="14"/>
        <v>0</v>
      </c>
      <c r="K141" s="18">
        <f t="shared" si="14"/>
        <v>0</v>
      </c>
      <c r="L141" s="18">
        <f t="shared" si="14"/>
        <v>1</v>
      </c>
      <c r="M141" s="18">
        <f>L66</f>
        <v>0</v>
      </c>
      <c r="N141" s="18">
        <v>0</v>
      </c>
      <c r="O141" s="20"/>
      <c r="P141" s="20"/>
      <c r="Q141" s="25">
        <f t="shared" si="2"/>
        <v>0.5</v>
      </c>
      <c r="R141" s="18">
        <v>0</v>
      </c>
      <c r="S141" s="18">
        <v>0</v>
      </c>
      <c r="T141" s="24">
        <v>0</v>
      </c>
      <c r="U141" s="16">
        <v>1</v>
      </c>
      <c r="V141" s="18">
        <v>0</v>
      </c>
      <c r="W141" s="30">
        <f t="shared" si="3"/>
        <v>0</v>
      </c>
    </row>
    <row r="142" spans="2:23" ht="13.5">
      <c r="B142" s="16">
        <v>19</v>
      </c>
      <c r="C142" s="17" t="s">
        <v>42</v>
      </c>
      <c r="D142" s="18">
        <v>3</v>
      </c>
      <c r="E142" s="18">
        <f>D18+D90+D114</f>
        <v>10</v>
      </c>
      <c r="F142" s="18">
        <f aca="true" t="shared" si="15" ref="F142:N142">E18+E90+E114</f>
        <v>9</v>
      </c>
      <c r="G142" s="18">
        <f t="shared" si="15"/>
        <v>5</v>
      </c>
      <c r="H142" s="18">
        <f t="shared" si="15"/>
        <v>3</v>
      </c>
      <c r="I142" s="18">
        <f t="shared" si="15"/>
        <v>5</v>
      </c>
      <c r="J142" s="18">
        <f t="shared" si="15"/>
        <v>1</v>
      </c>
      <c r="K142" s="18">
        <f t="shared" si="15"/>
        <v>0</v>
      </c>
      <c r="L142" s="18">
        <f t="shared" si="15"/>
        <v>1</v>
      </c>
      <c r="M142" s="18">
        <f t="shared" si="15"/>
        <v>1</v>
      </c>
      <c r="N142" s="18">
        <f t="shared" si="15"/>
        <v>0</v>
      </c>
      <c r="O142" s="20"/>
      <c r="P142" s="20"/>
      <c r="Q142" s="25">
        <f t="shared" si="2"/>
        <v>0.5555555555555556</v>
      </c>
      <c r="R142" s="18">
        <v>0</v>
      </c>
      <c r="S142" s="18">
        <v>1</v>
      </c>
      <c r="T142" s="24">
        <v>2</v>
      </c>
      <c r="U142" s="16">
        <v>6</v>
      </c>
      <c r="V142" s="18">
        <v>3</v>
      </c>
      <c r="W142" s="30">
        <f t="shared" si="3"/>
        <v>0.5</v>
      </c>
    </row>
    <row r="143" spans="2:23" ht="13.5">
      <c r="B143" s="16">
        <v>20</v>
      </c>
      <c r="C143" s="17" t="s">
        <v>44</v>
      </c>
      <c r="D143" s="18">
        <v>2</v>
      </c>
      <c r="E143" s="18">
        <f>D67</f>
        <v>2</v>
      </c>
      <c r="F143" s="18">
        <f aca="true" t="shared" si="16" ref="F143:L143">E67</f>
        <v>1</v>
      </c>
      <c r="G143" s="18">
        <f t="shared" si="16"/>
        <v>0</v>
      </c>
      <c r="H143" s="18">
        <f t="shared" si="16"/>
        <v>0</v>
      </c>
      <c r="I143" s="18">
        <f t="shared" si="16"/>
        <v>1</v>
      </c>
      <c r="J143" s="18">
        <f t="shared" si="16"/>
        <v>1</v>
      </c>
      <c r="K143" s="18">
        <f t="shared" si="16"/>
        <v>0</v>
      </c>
      <c r="L143" s="18">
        <f t="shared" si="16"/>
        <v>1</v>
      </c>
      <c r="M143" s="18">
        <f>L67</f>
        <v>0</v>
      </c>
      <c r="N143" s="18">
        <v>0</v>
      </c>
      <c r="O143" s="20"/>
      <c r="P143" s="20"/>
      <c r="Q143" s="25">
        <f t="shared" si="2"/>
        <v>0</v>
      </c>
      <c r="R143" s="18">
        <v>0</v>
      </c>
      <c r="S143" s="18">
        <v>0</v>
      </c>
      <c r="T143" s="24">
        <v>0</v>
      </c>
      <c r="U143" s="16">
        <v>1</v>
      </c>
      <c r="V143" s="18">
        <v>0</v>
      </c>
      <c r="W143" s="30">
        <f t="shared" si="3"/>
        <v>0</v>
      </c>
    </row>
    <row r="144" spans="2:23" ht="13.5">
      <c r="B144" s="16">
        <v>21</v>
      </c>
      <c r="C144" s="17" t="s">
        <v>45</v>
      </c>
      <c r="D144" s="18">
        <v>0</v>
      </c>
      <c r="E144" s="18">
        <v>0</v>
      </c>
      <c r="F144" s="18">
        <v>0</v>
      </c>
      <c r="G144" s="18">
        <v>0</v>
      </c>
      <c r="H144" s="18">
        <v>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20"/>
      <c r="P144" s="20"/>
      <c r="Q144" s="25">
        <v>0</v>
      </c>
      <c r="R144" s="18">
        <v>0</v>
      </c>
      <c r="S144" s="18">
        <v>0</v>
      </c>
      <c r="T144" s="24">
        <v>0</v>
      </c>
      <c r="U144" s="16">
        <v>0</v>
      </c>
      <c r="V144" s="18">
        <v>0</v>
      </c>
      <c r="W144" s="30">
        <v>0</v>
      </c>
    </row>
    <row r="145" spans="2:23" ht="13.5">
      <c r="B145" s="16">
        <v>22</v>
      </c>
      <c r="C145" s="17" t="s">
        <v>46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20"/>
      <c r="P145" s="20"/>
      <c r="Q145" s="25">
        <v>0</v>
      </c>
      <c r="R145" s="18">
        <v>0</v>
      </c>
      <c r="S145" s="18">
        <v>0</v>
      </c>
      <c r="T145" s="24">
        <v>0</v>
      </c>
      <c r="U145" s="16">
        <v>0</v>
      </c>
      <c r="V145" s="18">
        <v>0</v>
      </c>
      <c r="W145" s="30">
        <v>0</v>
      </c>
    </row>
    <row r="146" spans="2:23" ht="13.5">
      <c r="B146" s="16">
        <v>24</v>
      </c>
      <c r="C146" s="17" t="s">
        <v>48</v>
      </c>
      <c r="D146" s="18">
        <v>5</v>
      </c>
      <c r="E146" s="18">
        <f>D19+D42+D63+D85+D109</f>
        <v>14</v>
      </c>
      <c r="F146" s="18">
        <f aca="true" t="shared" si="17" ref="F146:M146">E19+E42+E63+E85+E109</f>
        <v>12</v>
      </c>
      <c r="G146" s="18">
        <f t="shared" si="17"/>
        <v>2</v>
      </c>
      <c r="H146" s="18">
        <f t="shared" si="17"/>
        <v>2</v>
      </c>
      <c r="I146" s="18">
        <f t="shared" si="17"/>
        <v>2</v>
      </c>
      <c r="J146" s="18">
        <f t="shared" si="17"/>
        <v>2</v>
      </c>
      <c r="K146" s="18">
        <f t="shared" si="17"/>
        <v>4</v>
      </c>
      <c r="L146" s="18">
        <f t="shared" si="17"/>
        <v>1</v>
      </c>
      <c r="M146" s="18">
        <f t="shared" si="17"/>
        <v>0</v>
      </c>
      <c r="N146" s="18">
        <v>0</v>
      </c>
      <c r="O146" s="20"/>
      <c r="P146" s="20"/>
      <c r="Q146" s="25">
        <f t="shared" si="2"/>
        <v>0.16666666666666666</v>
      </c>
      <c r="R146" s="18">
        <v>0</v>
      </c>
      <c r="S146" s="18">
        <v>0</v>
      </c>
      <c r="T146" s="24">
        <v>2</v>
      </c>
      <c r="U146" s="16">
        <v>5</v>
      </c>
      <c r="V146" s="18">
        <v>0</v>
      </c>
      <c r="W146" s="30">
        <f t="shared" si="3"/>
        <v>0</v>
      </c>
    </row>
    <row r="147" spans="2:23" ht="14.25" thickBot="1">
      <c r="B147" s="62">
        <v>25</v>
      </c>
      <c r="C147" s="60" t="s">
        <v>43</v>
      </c>
      <c r="D147" s="21">
        <v>1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55">
        <v>0</v>
      </c>
      <c r="N147" s="55">
        <v>0</v>
      </c>
      <c r="O147" s="22"/>
      <c r="P147" s="22"/>
      <c r="Q147" s="27">
        <v>0</v>
      </c>
      <c r="R147" s="21">
        <v>0</v>
      </c>
      <c r="S147" s="21">
        <v>0</v>
      </c>
      <c r="T147" s="26">
        <v>0</v>
      </c>
      <c r="U147" s="62">
        <v>0</v>
      </c>
      <c r="V147" s="21">
        <v>0</v>
      </c>
      <c r="W147" s="64">
        <v>0</v>
      </c>
    </row>
    <row r="149" ht="14.25" thickBot="1">
      <c r="B149" t="s">
        <v>68</v>
      </c>
    </row>
    <row r="150" spans="2:20" ht="13.5">
      <c r="B150" s="59" t="s">
        <v>28</v>
      </c>
      <c r="C150" s="14" t="s">
        <v>50</v>
      </c>
      <c r="D150" s="14" t="s">
        <v>72</v>
      </c>
      <c r="E150" s="14" t="s">
        <v>65</v>
      </c>
      <c r="F150" s="14" t="s">
        <v>66</v>
      </c>
      <c r="G150" s="14" t="s">
        <v>5</v>
      </c>
      <c r="H150" s="14" t="s">
        <v>7</v>
      </c>
      <c r="I150" s="14" t="s">
        <v>9</v>
      </c>
      <c r="J150" s="14" t="s">
        <v>13</v>
      </c>
      <c r="K150" s="14" t="s">
        <v>63</v>
      </c>
      <c r="L150" s="14" t="s">
        <v>64</v>
      </c>
      <c r="M150" s="14" t="s">
        <v>69</v>
      </c>
      <c r="N150" s="14"/>
      <c r="O150" s="35"/>
      <c r="P150" s="14"/>
      <c r="Q150" s="14" t="s">
        <v>67</v>
      </c>
      <c r="R150" s="14" t="s">
        <v>70</v>
      </c>
      <c r="S150" s="14" t="s">
        <v>71</v>
      </c>
      <c r="T150" s="15" t="s">
        <v>73</v>
      </c>
    </row>
    <row r="151" spans="2:20" ht="13.5">
      <c r="B151" s="71">
        <v>10</v>
      </c>
      <c r="C151" s="78" t="s">
        <v>34</v>
      </c>
      <c r="D151" s="52">
        <v>1</v>
      </c>
      <c r="E151" s="52">
        <f>D26</f>
        <v>3</v>
      </c>
      <c r="F151" s="52">
        <f aca="true" t="shared" si="18" ref="F151:L151">E26</f>
        <v>33</v>
      </c>
      <c r="G151" s="52">
        <f t="shared" si="18"/>
        <v>11</v>
      </c>
      <c r="H151" s="52">
        <f t="shared" si="18"/>
        <v>1</v>
      </c>
      <c r="I151" s="52">
        <f t="shared" si="18"/>
        <v>1</v>
      </c>
      <c r="J151" s="52">
        <f t="shared" si="18"/>
        <v>2</v>
      </c>
      <c r="K151" s="52">
        <f t="shared" si="18"/>
        <v>0</v>
      </c>
      <c r="L151" s="52">
        <f t="shared" si="18"/>
        <v>0</v>
      </c>
      <c r="M151" s="52">
        <f>L26</f>
        <v>0</v>
      </c>
      <c r="N151" s="52"/>
      <c r="O151" s="72"/>
      <c r="P151" s="52"/>
      <c r="Q151" s="39">
        <f>L151/E151*7</f>
        <v>0</v>
      </c>
      <c r="R151" s="52">
        <v>1</v>
      </c>
      <c r="S151" s="52">
        <v>0</v>
      </c>
      <c r="T151" s="53">
        <v>0</v>
      </c>
    </row>
    <row r="152" spans="2:20" ht="14.25" thickBot="1">
      <c r="B152" s="86">
        <v>16</v>
      </c>
      <c r="C152" s="60" t="s">
        <v>40</v>
      </c>
      <c r="D152" s="87">
        <v>4</v>
      </c>
      <c r="E152" s="87">
        <f>D48+D71+D96+D123</f>
        <v>18</v>
      </c>
      <c r="F152" s="87">
        <f aca="true" t="shared" si="19" ref="F152:M152">E48+E71+E96+E123</f>
        <v>237</v>
      </c>
      <c r="G152" s="87">
        <f t="shared" si="19"/>
        <v>71</v>
      </c>
      <c r="H152" s="87">
        <f t="shared" si="19"/>
        <v>9</v>
      </c>
      <c r="I152" s="87">
        <f t="shared" si="19"/>
        <v>5</v>
      </c>
      <c r="J152" s="87">
        <f t="shared" si="19"/>
        <v>13</v>
      </c>
      <c r="K152" s="87">
        <f t="shared" si="19"/>
        <v>6</v>
      </c>
      <c r="L152" s="87">
        <f t="shared" si="19"/>
        <v>3</v>
      </c>
      <c r="M152" s="87">
        <f t="shared" si="19"/>
        <v>1</v>
      </c>
      <c r="N152" s="87"/>
      <c r="O152" s="42"/>
      <c r="P152" s="41"/>
      <c r="Q152" s="43">
        <f>L152/E152*7</f>
        <v>1.1666666666666665</v>
      </c>
      <c r="R152" s="41">
        <v>3</v>
      </c>
      <c r="S152" s="41">
        <v>1</v>
      </c>
      <c r="T152" s="44">
        <v>0</v>
      </c>
    </row>
  </sheetData>
  <sheetProtection/>
  <mergeCells count="17">
    <mergeCell ref="U126:W126"/>
    <mergeCell ref="A1:O1"/>
    <mergeCell ref="O2:O27"/>
    <mergeCell ref="A2:A27"/>
    <mergeCell ref="A125:O125"/>
    <mergeCell ref="O99:O124"/>
    <mergeCell ref="A99:A124"/>
    <mergeCell ref="A98:O98"/>
    <mergeCell ref="A28:O28"/>
    <mergeCell ref="A50:O50"/>
    <mergeCell ref="A73:O73"/>
    <mergeCell ref="A74:A97"/>
    <mergeCell ref="O74:O97"/>
    <mergeCell ref="O51:O72"/>
    <mergeCell ref="O29:O49"/>
    <mergeCell ref="A29:A49"/>
    <mergeCell ref="A51:A72"/>
  </mergeCells>
  <printOptions/>
  <pageMargins left="0.787" right="0.787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04"/>
  <sheetViews>
    <sheetView zoomScalePageLayoutView="0" workbookViewId="0" topLeftCell="A70">
      <selection activeCell="P105" sqref="P105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1" width="5.625" style="0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customHeight="1" thickBot="1">
      <c r="A2" s="153"/>
      <c r="B2" t="s">
        <v>283</v>
      </c>
      <c r="N2" s="153"/>
    </row>
    <row r="3" spans="1:14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82">
        <v>5</v>
      </c>
      <c r="I3" s="8" t="s">
        <v>0</v>
      </c>
      <c r="J3" s="2"/>
      <c r="K3" s="2"/>
      <c r="L3" s="2"/>
      <c r="M3" s="2"/>
      <c r="N3" s="153"/>
    </row>
    <row r="4" spans="1:14" ht="24.75" customHeight="1">
      <c r="A4" s="153"/>
      <c r="C4" s="57" t="s">
        <v>94</v>
      </c>
      <c r="D4" s="9">
        <v>0</v>
      </c>
      <c r="E4" s="9">
        <v>0</v>
      </c>
      <c r="F4" s="9">
        <v>0</v>
      </c>
      <c r="G4" s="9">
        <v>1</v>
      </c>
      <c r="H4" s="83">
        <v>5</v>
      </c>
      <c r="I4" s="10">
        <v>6</v>
      </c>
      <c r="J4" s="2"/>
      <c r="K4" s="2"/>
      <c r="L4" s="2"/>
      <c r="M4" s="2"/>
      <c r="N4" s="153"/>
    </row>
    <row r="5" spans="1:14" ht="24.75" customHeight="1" thickBot="1">
      <c r="A5" s="153"/>
      <c r="C5" s="58" t="s">
        <v>144</v>
      </c>
      <c r="D5" s="11">
        <v>0</v>
      </c>
      <c r="E5" s="11">
        <v>0</v>
      </c>
      <c r="F5" s="11">
        <v>0</v>
      </c>
      <c r="G5" s="11">
        <v>1</v>
      </c>
      <c r="H5" s="84">
        <v>4</v>
      </c>
      <c r="I5" s="12">
        <v>5</v>
      </c>
      <c r="J5" s="2"/>
      <c r="K5" s="2"/>
      <c r="L5" s="2"/>
      <c r="M5" s="2"/>
      <c r="N5" s="153"/>
    </row>
    <row r="6" spans="1:14" ht="13.5">
      <c r="A6" s="153"/>
      <c r="N6" s="153"/>
    </row>
    <row r="7" spans="1:14" ht="13.5">
      <c r="A7" s="153"/>
      <c r="C7" t="s">
        <v>3</v>
      </c>
      <c r="D7" t="s">
        <v>275</v>
      </c>
      <c r="N7" s="153"/>
    </row>
    <row r="8" spans="1:14" ht="13.5">
      <c r="A8" s="153"/>
      <c r="C8" t="s">
        <v>98</v>
      </c>
      <c r="D8" t="s">
        <v>125</v>
      </c>
      <c r="N8" s="153"/>
    </row>
    <row r="9" spans="1:14" ht="13.5">
      <c r="A9" s="153"/>
      <c r="N9" s="153"/>
    </row>
    <row r="10" spans="1:14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53"/>
    </row>
    <row r="11" spans="1:14" ht="13.5">
      <c r="A11" s="153"/>
      <c r="B11" s="3" t="s">
        <v>196</v>
      </c>
      <c r="C11" s="4" t="s">
        <v>193</v>
      </c>
      <c r="D11">
        <v>3</v>
      </c>
      <c r="E11">
        <v>3</v>
      </c>
      <c r="F11">
        <v>1</v>
      </c>
      <c r="G11">
        <v>1</v>
      </c>
      <c r="H11">
        <v>1</v>
      </c>
      <c r="I11">
        <v>0</v>
      </c>
      <c r="J11">
        <v>0</v>
      </c>
      <c r="K11">
        <v>0</v>
      </c>
      <c r="L11">
        <v>0</v>
      </c>
      <c r="N11" s="153"/>
    </row>
    <row r="12" spans="1:14" ht="13.5">
      <c r="A12" s="153"/>
      <c r="B12" s="3" t="s">
        <v>19</v>
      </c>
      <c r="C12" s="4" t="s">
        <v>276</v>
      </c>
      <c r="D12">
        <v>3</v>
      </c>
      <c r="E12">
        <v>3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N12" s="153"/>
    </row>
    <row r="13" spans="1:14" ht="13.5">
      <c r="A13" s="153"/>
      <c r="B13" s="3" t="s">
        <v>18</v>
      </c>
      <c r="C13" s="4" t="s">
        <v>15</v>
      </c>
      <c r="D13">
        <v>3</v>
      </c>
      <c r="E13">
        <v>3</v>
      </c>
      <c r="F13">
        <v>1</v>
      </c>
      <c r="G13">
        <v>1</v>
      </c>
      <c r="H13">
        <v>1</v>
      </c>
      <c r="I13">
        <v>0</v>
      </c>
      <c r="J13">
        <v>0</v>
      </c>
      <c r="K13">
        <v>0</v>
      </c>
      <c r="L13">
        <v>0</v>
      </c>
      <c r="N13" s="153"/>
    </row>
    <row r="14" spans="1:14" ht="13.5">
      <c r="A14" s="153"/>
      <c r="B14" s="3" t="s">
        <v>103</v>
      </c>
      <c r="C14" s="4" t="s">
        <v>16</v>
      </c>
      <c r="D14">
        <v>3</v>
      </c>
      <c r="E14">
        <v>2</v>
      </c>
      <c r="F14">
        <v>1</v>
      </c>
      <c r="G14">
        <v>1</v>
      </c>
      <c r="H14">
        <v>1</v>
      </c>
      <c r="I14">
        <v>1</v>
      </c>
      <c r="J14">
        <v>1</v>
      </c>
      <c r="K14">
        <v>3</v>
      </c>
      <c r="L14">
        <v>0</v>
      </c>
      <c r="N14" s="153"/>
    </row>
    <row r="15" spans="1:14" ht="13.5">
      <c r="A15" s="153"/>
      <c r="B15" s="3" t="s">
        <v>102</v>
      </c>
      <c r="C15" s="4" t="s">
        <v>132</v>
      </c>
      <c r="D15">
        <v>3</v>
      </c>
      <c r="E15">
        <v>2</v>
      </c>
      <c r="F15">
        <v>1</v>
      </c>
      <c r="G15">
        <v>1</v>
      </c>
      <c r="H15">
        <v>0</v>
      </c>
      <c r="I15">
        <v>1</v>
      </c>
      <c r="J15">
        <v>0</v>
      </c>
      <c r="K15">
        <v>1</v>
      </c>
      <c r="L15">
        <v>0</v>
      </c>
      <c r="N15" s="153"/>
    </row>
    <row r="16" spans="1:14" ht="13.5">
      <c r="A16" s="153"/>
      <c r="B16" s="3" t="s">
        <v>104</v>
      </c>
      <c r="C16" s="4" t="s">
        <v>280</v>
      </c>
      <c r="D16">
        <v>3</v>
      </c>
      <c r="E16">
        <v>2</v>
      </c>
      <c r="F16">
        <v>2</v>
      </c>
      <c r="G16">
        <v>1</v>
      </c>
      <c r="H16">
        <v>0</v>
      </c>
      <c r="I16">
        <v>1</v>
      </c>
      <c r="J16">
        <v>0</v>
      </c>
      <c r="K16">
        <v>2</v>
      </c>
      <c r="L16">
        <v>2</v>
      </c>
      <c r="N16" s="153"/>
    </row>
    <row r="17" spans="1:14" ht="13.5">
      <c r="A17" s="153"/>
      <c r="B17" s="3" t="s">
        <v>128</v>
      </c>
      <c r="C17" s="4" t="s">
        <v>281</v>
      </c>
      <c r="D17">
        <v>3</v>
      </c>
      <c r="E17">
        <v>3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3</v>
      </c>
      <c r="N17" s="153"/>
    </row>
    <row r="18" spans="1:14" ht="13.5">
      <c r="A18" s="153"/>
      <c r="B18" s="3" t="s">
        <v>282</v>
      </c>
      <c r="C18" s="4" t="s">
        <v>25</v>
      </c>
      <c r="D18">
        <v>3</v>
      </c>
      <c r="E18">
        <v>2</v>
      </c>
      <c r="F18">
        <v>0</v>
      </c>
      <c r="G18">
        <v>0</v>
      </c>
      <c r="H18">
        <v>1</v>
      </c>
      <c r="I18">
        <v>1</v>
      </c>
      <c r="J18">
        <v>0</v>
      </c>
      <c r="K18">
        <v>1</v>
      </c>
      <c r="L18">
        <v>0</v>
      </c>
      <c r="N18" s="153"/>
    </row>
    <row r="19" spans="1:14" ht="13.5">
      <c r="A19" s="153"/>
      <c r="B19" s="3" t="s">
        <v>20</v>
      </c>
      <c r="C19" s="4" t="s">
        <v>277</v>
      </c>
      <c r="D19">
        <v>2</v>
      </c>
      <c r="E19">
        <v>1</v>
      </c>
      <c r="F19">
        <v>0</v>
      </c>
      <c r="G19">
        <v>0</v>
      </c>
      <c r="H19">
        <v>1</v>
      </c>
      <c r="I19">
        <v>1</v>
      </c>
      <c r="J19">
        <v>1</v>
      </c>
      <c r="K19">
        <v>0</v>
      </c>
      <c r="L19">
        <v>0</v>
      </c>
      <c r="N19" s="153"/>
    </row>
    <row r="20" spans="1:14" ht="13.5">
      <c r="A20" s="153"/>
      <c r="B20" s="3"/>
      <c r="C20" s="4"/>
      <c r="N20" s="153"/>
    </row>
    <row r="21" spans="1:14" ht="13.5">
      <c r="A21" s="153"/>
      <c r="B21" s="3"/>
      <c r="C21" s="4" t="s">
        <v>62</v>
      </c>
      <c r="D21" s="1" t="s">
        <v>65</v>
      </c>
      <c r="E21" s="1" t="s">
        <v>66</v>
      </c>
      <c r="F21" s="1" t="s">
        <v>5</v>
      </c>
      <c r="G21" s="1" t="s">
        <v>7</v>
      </c>
      <c r="H21" s="1" t="s">
        <v>9</v>
      </c>
      <c r="I21" s="1" t="s">
        <v>13</v>
      </c>
      <c r="J21" s="1" t="s">
        <v>63</v>
      </c>
      <c r="K21" s="1" t="s">
        <v>64</v>
      </c>
      <c r="L21" s="1" t="s">
        <v>69</v>
      </c>
      <c r="M21" s="1"/>
      <c r="N21" s="153"/>
    </row>
    <row r="22" spans="1:14" ht="13.5">
      <c r="A22" s="153"/>
      <c r="B22" s="3"/>
      <c r="C22" s="4" t="s">
        <v>105</v>
      </c>
      <c r="D22">
        <v>5</v>
      </c>
      <c r="E22">
        <v>91</v>
      </c>
      <c r="F22">
        <v>24</v>
      </c>
      <c r="G22">
        <v>8</v>
      </c>
      <c r="H22">
        <v>0</v>
      </c>
      <c r="I22">
        <v>2</v>
      </c>
      <c r="J22">
        <v>5</v>
      </c>
      <c r="K22">
        <v>2</v>
      </c>
      <c r="L22">
        <v>0</v>
      </c>
      <c r="N22" s="153"/>
    </row>
    <row r="23" spans="1:14" ht="13.5">
      <c r="A23" s="153"/>
      <c r="B23" s="3"/>
      <c r="C23" s="4"/>
      <c r="N23" s="153"/>
    </row>
    <row r="24" spans="1:14" ht="9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ht="14.25" customHeight="1" thickBot="1">
      <c r="A25" s="153"/>
      <c r="B25" t="s">
        <v>284</v>
      </c>
      <c r="N25" s="153"/>
    </row>
    <row r="26" spans="1:14" ht="24.75" customHeight="1">
      <c r="A26" s="153"/>
      <c r="C26" s="6"/>
      <c r="D26" s="7">
        <v>1</v>
      </c>
      <c r="E26" s="7">
        <v>2</v>
      </c>
      <c r="F26" s="7">
        <v>3</v>
      </c>
      <c r="G26" s="7">
        <v>4</v>
      </c>
      <c r="H26" s="82">
        <v>5</v>
      </c>
      <c r="I26" s="8" t="s">
        <v>0</v>
      </c>
      <c r="J26" s="2"/>
      <c r="K26" s="2"/>
      <c r="L26" s="2"/>
      <c r="N26" s="153"/>
    </row>
    <row r="27" spans="1:14" ht="24.75" customHeight="1">
      <c r="A27" s="153"/>
      <c r="C27" s="57" t="s">
        <v>290</v>
      </c>
      <c r="D27" s="9">
        <v>0</v>
      </c>
      <c r="E27" s="9">
        <v>1</v>
      </c>
      <c r="F27" s="9">
        <v>0</v>
      </c>
      <c r="G27" s="9"/>
      <c r="H27" s="83"/>
      <c r="I27" s="10">
        <v>1</v>
      </c>
      <c r="J27" s="2"/>
      <c r="K27" s="2"/>
      <c r="L27" s="2"/>
      <c r="N27" s="153"/>
    </row>
    <row r="28" spans="1:14" ht="24.75" customHeight="1" thickBot="1">
      <c r="A28" s="153"/>
      <c r="C28" s="58" t="s">
        <v>291</v>
      </c>
      <c r="D28" s="11">
        <v>5</v>
      </c>
      <c r="E28" s="11">
        <v>14</v>
      </c>
      <c r="F28" s="11" t="s">
        <v>292</v>
      </c>
      <c r="G28" s="11"/>
      <c r="H28" s="84"/>
      <c r="I28" s="12">
        <v>19</v>
      </c>
      <c r="J28" s="2"/>
      <c r="K28" s="2"/>
      <c r="L28" s="2"/>
      <c r="N28" s="153"/>
    </row>
    <row r="29" spans="1:14" ht="13.5">
      <c r="A29" s="153"/>
      <c r="N29" s="153"/>
    </row>
    <row r="30" spans="1:14" ht="13.5">
      <c r="A30" s="153"/>
      <c r="C30" t="s">
        <v>3</v>
      </c>
      <c r="D30" t="s">
        <v>285</v>
      </c>
      <c r="N30" s="153"/>
    </row>
    <row r="31" spans="1:14" ht="13.5">
      <c r="A31" s="153"/>
      <c r="C31" t="s">
        <v>1</v>
      </c>
      <c r="D31" t="s">
        <v>296</v>
      </c>
      <c r="N31" s="153"/>
    </row>
    <row r="32" spans="1:14" ht="13.5">
      <c r="A32" s="153"/>
      <c r="C32" t="s">
        <v>98</v>
      </c>
      <c r="D32" t="s">
        <v>180</v>
      </c>
      <c r="N32" s="153"/>
    </row>
    <row r="33" spans="1:14" ht="13.5">
      <c r="A33" s="153"/>
      <c r="N33" s="153"/>
    </row>
    <row r="34" spans="1:14" ht="13.5">
      <c r="A34" s="153"/>
      <c r="C34" s="1" t="s">
        <v>4</v>
      </c>
      <c r="D34" s="1" t="s">
        <v>5</v>
      </c>
      <c r="E34" s="1" t="s">
        <v>6</v>
      </c>
      <c r="F34" s="1" t="s">
        <v>7</v>
      </c>
      <c r="G34" s="1" t="s">
        <v>8</v>
      </c>
      <c r="H34" s="1" t="s">
        <v>11</v>
      </c>
      <c r="I34" s="1" t="s">
        <v>9</v>
      </c>
      <c r="J34" s="1" t="s">
        <v>13</v>
      </c>
      <c r="K34" s="1" t="s">
        <v>10</v>
      </c>
      <c r="L34" s="1" t="s">
        <v>12</v>
      </c>
      <c r="N34" s="153"/>
    </row>
    <row r="35" spans="1:14" ht="13.5">
      <c r="A35" s="153"/>
      <c r="B35" s="3" t="s">
        <v>286</v>
      </c>
      <c r="C35" s="4" t="s">
        <v>193</v>
      </c>
      <c r="D35">
        <v>3</v>
      </c>
      <c r="E35">
        <v>2</v>
      </c>
      <c r="F35">
        <v>1</v>
      </c>
      <c r="G35">
        <v>1</v>
      </c>
      <c r="H35">
        <v>2</v>
      </c>
      <c r="I35">
        <v>1</v>
      </c>
      <c r="J35">
        <v>0</v>
      </c>
      <c r="K35">
        <v>1</v>
      </c>
      <c r="L35">
        <v>0</v>
      </c>
      <c r="N35" s="153"/>
    </row>
    <row r="36" spans="1:14" ht="13.5">
      <c r="A36" s="153"/>
      <c r="B36" s="3" t="s">
        <v>19</v>
      </c>
      <c r="C36" s="4" t="s">
        <v>276</v>
      </c>
      <c r="D36">
        <v>3</v>
      </c>
      <c r="E36">
        <v>3</v>
      </c>
      <c r="F36">
        <v>2</v>
      </c>
      <c r="G36">
        <v>2</v>
      </c>
      <c r="H36">
        <v>2</v>
      </c>
      <c r="I36">
        <v>0</v>
      </c>
      <c r="J36">
        <v>0</v>
      </c>
      <c r="K36">
        <v>1</v>
      </c>
      <c r="L36">
        <v>0</v>
      </c>
      <c r="N36" s="153"/>
    </row>
    <row r="37" spans="1:14" ht="13.5">
      <c r="A37" s="153"/>
      <c r="B37" s="3" t="s">
        <v>18</v>
      </c>
      <c r="C37" s="4" t="s">
        <v>15</v>
      </c>
      <c r="D37">
        <v>3</v>
      </c>
      <c r="E37">
        <v>2</v>
      </c>
      <c r="F37">
        <v>2</v>
      </c>
      <c r="G37">
        <v>2</v>
      </c>
      <c r="H37">
        <v>3</v>
      </c>
      <c r="I37">
        <v>1</v>
      </c>
      <c r="J37">
        <v>0</v>
      </c>
      <c r="K37">
        <v>3</v>
      </c>
      <c r="L37">
        <v>0</v>
      </c>
      <c r="N37" s="153"/>
    </row>
    <row r="38" spans="1:14" ht="13.5">
      <c r="A38" s="153"/>
      <c r="B38" s="3" t="s">
        <v>232</v>
      </c>
      <c r="C38" s="4" t="s">
        <v>16</v>
      </c>
      <c r="D38">
        <v>3</v>
      </c>
      <c r="E38">
        <v>3</v>
      </c>
      <c r="F38">
        <v>2</v>
      </c>
      <c r="G38">
        <v>5</v>
      </c>
      <c r="H38">
        <v>2</v>
      </c>
      <c r="I38">
        <v>0</v>
      </c>
      <c r="J38">
        <v>0</v>
      </c>
      <c r="K38">
        <v>0</v>
      </c>
      <c r="L38">
        <v>2</v>
      </c>
      <c r="N38" s="153"/>
    </row>
    <row r="39" spans="1:14" ht="13.5">
      <c r="A39" s="153"/>
      <c r="B39" s="3" t="s">
        <v>102</v>
      </c>
      <c r="C39" s="4" t="s">
        <v>132</v>
      </c>
      <c r="D39">
        <v>2</v>
      </c>
      <c r="E39">
        <v>2</v>
      </c>
      <c r="F39">
        <v>1</v>
      </c>
      <c r="G39">
        <v>2</v>
      </c>
      <c r="H39">
        <v>1</v>
      </c>
      <c r="I39">
        <v>0</v>
      </c>
      <c r="J39">
        <v>0</v>
      </c>
      <c r="K39">
        <v>0</v>
      </c>
      <c r="L39">
        <v>0</v>
      </c>
      <c r="N39" s="153"/>
    </row>
    <row r="40" spans="1:14" ht="13.5">
      <c r="A40" s="153"/>
      <c r="B40" s="3" t="s">
        <v>102</v>
      </c>
      <c r="C40" s="4" t="s">
        <v>27</v>
      </c>
      <c r="D40">
        <v>1</v>
      </c>
      <c r="E40">
        <v>1</v>
      </c>
      <c r="F40">
        <v>1</v>
      </c>
      <c r="G40">
        <v>0</v>
      </c>
      <c r="H40">
        <v>1</v>
      </c>
      <c r="I40">
        <v>0</v>
      </c>
      <c r="J40">
        <v>0</v>
      </c>
      <c r="K40">
        <v>4</v>
      </c>
      <c r="L40">
        <v>0</v>
      </c>
      <c r="N40" s="153"/>
    </row>
    <row r="41" spans="1:14" ht="13.5">
      <c r="A41" s="153"/>
      <c r="B41" s="3" t="s">
        <v>244</v>
      </c>
      <c r="C41" s="4" t="s">
        <v>280</v>
      </c>
      <c r="D41">
        <v>2</v>
      </c>
      <c r="E41">
        <v>1</v>
      </c>
      <c r="F41">
        <v>1</v>
      </c>
      <c r="G41">
        <v>0</v>
      </c>
      <c r="H41">
        <v>2</v>
      </c>
      <c r="I41">
        <v>1</v>
      </c>
      <c r="J41">
        <v>0</v>
      </c>
      <c r="K41">
        <v>2</v>
      </c>
      <c r="L41">
        <v>0</v>
      </c>
      <c r="N41" s="153"/>
    </row>
    <row r="42" spans="1:14" ht="13.5">
      <c r="A42" s="153"/>
      <c r="B42" s="3" t="s">
        <v>244</v>
      </c>
      <c r="C42" s="4" t="s">
        <v>287</v>
      </c>
      <c r="D42">
        <v>1</v>
      </c>
      <c r="E42">
        <v>1</v>
      </c>
      <c r="F42">
        <v>1</v>
      </c>
      <c r="G42">
        <v>2</v>
      </c>
      <c r="H42">
        <v>1</v>
      </c>
      <c r="I42">
        <v>0</v>
      </c>
      <c r="J42">
        <v>0</v>
      </c>
      <c r="K42">
        <v>0</v>
      </c>
      <c r="L42">
        <v>0</v>
      </c>
      <c r="N42" s="153"/>
    </row>
    <row r="43" spans="1:14" ht="13.5">
      <c r="A43" s="153"/>
      <c r="B43" s="3" t="s">
        <v>245</v>
      </c>
      <c r="C43" s="4" t="s">
        <v>114</v>
      </c>
      <c r="D43">
        <v>2</v>
      </c>
      <c r="E43">
        <v>1</v>
      </c>
      <c r="F43">
        <v>1</v>
      </c>
      <c r="G43">
        <v>1</v>
      </c>
      <c r="H43">
        <v>2</v>
      </c>
      <c r="I43">
        <v>1</v>
      </c>
      <c r="J43">
        <v>0</v>
      </c>
      <c r="K43">
        <v>0</v>
      </c>
      <c r="L43">
        <v>0</v>
      </c>
      <c r="N43" s="153"/>
    </row>
    <row r="44" spans="1:14" ht="13.5">
      <c r="A44" s="153"/>
      <c r="B44" s="3" t="s">
        <v>245</v>
      </c>
      <c r="C44" s="4" t="s">
        <v>288</v>
      </c>
      <c r="D44">
        <v>1</v>
      </c>
      <c r="E44">
        <v>1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N44" s="153"/>
    </row>
    <row r="45" spans="1:14" ht="13.5">
      <c r="A45" s="153"/>
      <c r="B45" s="3" t="s">
        <v>229</v>
      </c>
      <c r="C45" s="4" t="s">
        <v>115</v>
      </c>
      <c r="D45">
        <v>2</v>
      </c>
      <c r="E45">
        <v>2</v>
      </c>
      <c r="F45">
        <v>0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N45" s="153"/>
    </row>
    <row r="46" spans="1:14" ht="13.5">
      <c r="A46" s="153"/>
      <c r="B46" s="3" t="s">
        <v>20</v>
      </c>
      <c r="C46" s="4" t="s">
        <v>277</v>
      </c>
      <c r="D46">
        <v>2</v>
      </c>
      <c r="E46">
        <v>2</v>
      </c>
      <c r="F46">
        <v>2</v>
      </c>
      <c r="G46">
        <v>1</v>
      </c>
      <c r="H46">
        <v>2</v>
      </c>
      <c r="I46">
        <v>0</v>
      </c>
      <c r="J46">
        <v>0</v>
      </c>
      <c r="K46">
        <v>0</v>
      </c>
      <c r="L46">
        <v>0</v>
      </c>
      <c r="N46" s="153"/>
    </row>
    <row r="47" spans="1:14" ht="13.5">
      <c r="A47" s="153"/>
      <c r="B47" s="3" t="s">
        <v>20</v>
      </c>
      <c r="C47" s="4" t="s">
        <v>86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N47" s="153"/>
    </row>
    <row r="48" spans="1:14" ht="13.5">
      <c r="A48" s="153"/>
      <c r="B48" s="3"/>
      <c r="C48" s="4"/>
      <c r="N48" s="153"/>
    </row>
    <row r="49" spans="1:14" ht="13.5">
      <c r="A49" s="153"/>
      <c r="B49" s="3"/>
      <c r="C49" s="4" t="s">
        <v>62</v>
      </c>
      <c r="D49" s="1" t="s">
        <v>65</v>
      </c>
      <c r="E49" s="1" t="s">
        <v>66</v>
      </c>
      <c r="F49" s="1" t="s">
        <v>5</v>
      </c>
      <c r="G49" s="1" t="s">
        <v>7</v>
      </c>
      <c r="H49" s="1" t="s">
        <v>9</v>
      </c>
      <c r="I49" s="1" t="s">
        <v>13</v>
      </c>
      <c r="J49" s="1" t="s">
        <v>63</v>
      </c>
      <c r="K49" s="1" t="s">
        <v>64</v>
      </c>
      <c r="L49" s="1" t="s">
        <v>69</v>
      </c>
      <c r="N49" s="153"/>
    </row>
    <row r="50" spans="1:14" ht="13.5">
      <c r="A50" s="153"/>
      <c r="B50" s="3"/>
      <c r="C50" s="4" t="s">
        <v>289</v>
      </c>
      <c r="D50">
        <v>3</v>
      </c>
      <c r="E50">
        <v>33</v>
      </c>
      <c r="F50">
        <v>12</v>
      </c>
      <c r="G50">
        <v>2</v>
      </c>
      <c r="H50">
        <v>0</v>
      </c>
      <c r="I50">
        <v>1</v>
      </c>
      <c r="J50">
        <v>1</v>
      </c>
      <c r="K50">
        <v>1</v>
      </c>
      <c r="L50">
        <v>0</v>
      </c>
      <c r="N50" s="153"/>
    </row>
    <row r="51" spans="1:14" ht="13.5">
      <c r="A51" s="153"/>
      <c r="N51" s="153"/>
    </row>
    <row r="52" spans="1:14" ht="9" customHeight="1">
      <c r="A52" s="153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</row>
    <row r="53" ht="14.25" customHeight="1" thickBot="1">
      <c r="B53" t="s">
        <v>293</v>
      </c>
    </row>
    <row r="54" spans="3:12" ht="24.75" customHeight="1">
      <c r="C54" s="6"/>
      <c r="D54" s="7">
        <v>1</v>
      </c>
      <c r="E54" s="7">
        <v>2</v>
      </c>
      <c r="F54" s="7">
        <v>3</v>
      </c>
      <c r="G54" s="7">
        <v>4</v>
      </c>
      <c r="H54" s="82">
        <v>5</v>
      </c>
      <c r="I54" s="8" t="s">
        <v>0</v>
      </c>
      <c r="J54" s="2"/>
      <c r="K54" s="2"/>
      <c r="L54" s="2"/>
    </row>
    <row r="55" spans="3:12" ht="24.75" customHeight="1">
      <c r="C55" s="57" t="s">
        <v>94</v>
      </c>
      <c r="D55" s="9">
        <v>1</v>
      </c>
      <c r="E55" s="9">
        <v>0</v>
      </c>
      <c r="F55" s="9">
        <v>0</v>
      </c>
      <c r="G55" s="9">
        <v>0</v>
      </c>
      <c r="H55" s="83">
        <v>0</v>
      </c>
      <c r="I55" s="10">
        <v>1</v>
      </c>
      <c r="J55" s="2"/>
      <c r="K55" s="2"/>
      <c r="L55" s="2"/>
    </row>
    <row r="56" spans="3:12" ht="24.75" customHeight="1" thickBot="1">
      <c r="C56" s="58" t="s">
        <v>157</v>
      </c>
      <c r="D56" s="11">
        <v>0</v>
      </c>
      <c r="E56" s="11">
        <v>0</v>
      </c>
      <c r="F56" s="11">
        <v>2</v>
      </c>
      <c r="G56" s="11">
        <v>0</v>
      </c>
      <c r="H56" s="84" t="s">
        <v>292</v>
      </c>
      <c r="I56" s="12">
        <v>2</v>
      </c>
      <c r="J56" s="2"/>
      <c r="K56" s="2"/>
      <c r="L56" s="2"/>
    </row>
    <row r="58" spans="3:4" ht="13.5">
      <c r="C58" t="s">
        <v>3</v>
      </c>
      <c r="D58" t="s">
        <v>106</v>
      </c>
    </row>
    <row r="59" spans="3:4" ht="13.5">
      <c r="C59" t="s">
        <v>1</v>
      </c>
      <c r="D59" t="s">
        <v>302</v>
      </c>
    </row>
    <row r="61" spans="3:12" ht="13.5">
      <c r="C61" s="1" t="s">
        <v>4</v>
      </c>
      <c r="D61" s="1" t="s">
        <v>5</v>
      </c>
      <c r="E61" s="1" t="s">
        <v>6</v>
      </c>
      <c r="F61" s="1" t="s">
        <v>7</v>
      </c>
      <c r="G61" s="1" t="s">
        <v>8</v>
      </c>
      <c r="H61" s="1" t="s">
        <v>11</v>
      </c>
      <c r="I61" s="1" t="s">
        <v>9</v>
      </c>
      <c r="J61" s="1" t="s">
        <v>13</v>
      </c>
      <c r="K61" s="1" t="s">
        <v>10</v>
      </c>
      <c r="L61" s="1" t="s">
        <v>12</v>
      </c>
    </row>
    <row r="62" spans="2:12" ht="13.5">
      <c r="B62" s="3" t="s">
        <v>128</v>
      </c>
      <c r="C62" s="4" t="s">
        <v>193</v>
      </c>
      <c r="D62">
        <v>3</v>
      </c>
      <c r="E62">
        <v>3</v>
      </c>
      <c r="F62">
        <v>1</v>
      </c>
      <c r="G62">
        <v>1</v>
      </c>
      <c r="H62">
        <v>1</v>
      </c>
      <c r="I62">
        <v>0</v>
      </c>
      <c r="J62">
        <v>0</v>
      </c>
      <c r="K62">
        <v>0</v>
      </c>
      <c r="L62">
        <v>0</v>
      </c>
    </row>
    <row r="63" spans="2:12" ht="13.5">
      <c r="B63" s="3" t="s">
        <v>19</v>
      </c>
      <c r="C63" s="4" t="s">
        <v>276</v>
      </c>
      <c r="D63">
        <v>3</v>
      </c>
      <c r="E63">
        <v>3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2:12" ht="13.5">
      <c r="B64" s="3" t="s">
        <v>18</v>
      </c>
      <c r="C64" s="4" t="s">
        <v>15</v>
      </c>
      <c r="D64">
        <v>2</v>
      </c>
      <c r="E64">
        <v>2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1</v>
      </c>
    </row>
    <row r="65" spans="2:12" ht="13.5">
      <c r="B65" s="3" t="s">
        <v>236</v>
      </c>
      <c r="C65" s="4" t="s">
        <v>16</v>
      </c>
      <c r="D65">
        <v>2</v>
      </c>
      <c r="E65">
        <v>2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2:12" ht="13.5">
      <c r="B66" s="3" t="s">
        <v>102</v>
      </c>
      <c r="C66" s="4" t="s">
        <v>132</v>
      </c>
      <c r="D66">
        <v>2</v>
      </c>
      <c r="E66">
        <v>2</v>
      </c>
      <c r="F66">
        <v>0</v>
      </c>
      <c r="G66">
        <v>0</v>
      </c>
      <c r="H66">
        <v>0</v>
      </c>
      <c r="I66">
        <v>0</v>
      </c>
      <c r="J66">
        <v>2</v>
      </c>
      <c r="K66">
        <v>0</v>
      </c>
      <c r="L66">
        <v>2</v>
      </c>
    </row>
    <row r="67" spans="2:12" ht="13.5">
      <c r="B67" s="3" t="s">
        <v>232</v>
      </c>
      <c r="C67" s="4" t="s">
        <v>280</v>
      </c>
      <c r="D67">
        <v>2</v>
      </c>
      <c r="E67">
        <v>2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</row>
    <row r="68" spans="2:12" ht="13.5">
      <c r="B68" s="3" t="s">
        <v>245</v>
      </c>
      <c r="C68" s="4" t="s">
        <v>114</v>
      </c>
      <c r="D68">
        <v>2</v>
      </c>
      <c r="E68">
        <v>2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</row>
    <row r="69" spans="2:12" ht="13.5">
      <c r="B69" s="3" t="s">
        <v>229</v>
      </c>
      <c r="C69" s="4" t="s">
        <v>115</v>
      </c>
      <c r="D69">
        <v>1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</row>
    <row r="70" spans="2:12" ht="13.5">
      <c r="B70" s="47" t="s">
        <v>294</v>
      </c>
      <c r="C70" s="4" t="s">
        <v>287</v>
      </c>
      <c r="D70">
        <v>1</v>
      </c>
      <c r="E70">
        <v>1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2:12" ht="13.5">
      <c r="B71" s="47" t="s">
        <v>295</v>
      </c>
      <c r="C71" s="4" t="s">
        <v>136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</row>
    <row r="72" spans="2:12" ht="13.5">
      <c r="B72" s="3" t="s">
        <v>20</v>
      </c>
      <c r="C72" s="4" t="s">
        <v>277</v>
      </c>
      <c r="D72">
        <v>2</v>
      </c>
      <c r="E72">
        <v>2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1</v>
      </c>
    </row>
    <row r="73" spans="2:3" ht="13.5">
      <c r="B73" s="3"/>
      <c r="C73" s="4"/>
    </row>
    <row r="74" spans="2:12" ht="13.5">
      <c r="B74" s="3"/>
      <c r="C74" s="4" t="s">
        <v>62</v>
      </c>
      <c r="D74" s="1" t="s">
        <v>65</v>
      </c>
      <c r="E74" s="1" t="s">
        <v>66</v>
      </c>
      <c r="F74" s="1" t="s">
        <v>5</v>
      </c>
      <c r="G74" s="1" t="s">
        <v>7</v>
      </c>
      <c r="H74" s="1" t="s">
        <v>9</v>
      </c>
      <c r="I74" s="1" t="s">
        <v>13</v>
      </c>
      <c r="J74" s="1" t="s">
        <v>63</v>
      </c>
      <c r="K74" s="1" t="s">
        <v>64</v>
      </c>
      <c r="L74" s="1" t="s">
        <v>69</v>
      </c>
    </row>
    <row r="75" spans="2:12" ht="13.5">
      <c r="B75" s="3"/>
      <c r="C75" s="4" t="s">
        <v>152</v>
      </c>
      <c r="D75">
        <v>4</v>
      </c>
      <c r="E75">
        <v>55</v>
      </c>
      <c r="F75">
        <v>16</v>
      </c>
      <c r="G75">
        <v>2</v>
      </c>
      <c r="H75">
        <v>0</v>
      </c>
      <c r="I75">
        <v>2</v>
      </c>
      <c r="J75">
        <v>2</v>
      </c>
      <c r="K75">
        <v>1</v>
      </c>
      <c r="L75">
        <v>0</v>
      </c>
    </row>
    <row r="77" spans="1:14" ht="9" customHeight="1" thickBot="1">
      <c r="A77" s="153"/>
      <c r="B77" s="153"/>
      <c r="C77" s="153"/>
      <c r="D77" s="153"/>
      <c r="E77" s="153"/>
      <c r="F77" s="153"/>
      <c r="G77" s="153"/>
      <c r="H77" s="153"/>
      <c r="I77" s="153"/>
      <c r="J77" s="153"/>
      <c r="K77" s="153"/>
      <c r="L77" s="153"/>
      <c r="M77" s="153"/>
      <c r="N77" s="153"/>
    </row>
    <row r="78" spans="2:22" ht="14.25" thickBot="1">
      <c r="B78" t="s">
        <v>221</v>
      </c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150" t="s">
        <v>509</v>
      </c>
      <c r="U78" s="151"/>
      <c r="V78" s="152"/>
    </row>
    <row r="79" spans="2:22" ht="13.5">
      <c r="B79" s="59" t="s">
        <v>28</v>
      </c>
      <c r="C79" s="14" t="s">
        <v>50</v>
      </c>
      <c r="D79" s="14" t="s">
        <v>72</v>
      </c>
      <c r="E79" s="14" t="s">
        <v>5</v>
      </c>
      <c r="F79" s="14" t="s">
        <v>6</v>
      </c>
      <c r="G79" s="14" t="s">
        <v>7</v>
      </c>
      <c r="H79" s="14" t="s">
        <v>8</v>
      </c>
      <c r="I79" s="14" t="s">
        <v>11</v>
      </c>
      <c r="J79" s="14" t="s">
        <v>9</v>
      </c>
      <c r="K79" s="14" t="s">
        <v>13</v>
      </c>
      <c r="L79" s="14" t="s">
        <v>10</v>
      </c>
      <c r="M79" s="28" t="s">
        <v>12</v>
      </c>
      <c r="N79" s="23"/>
      <c r="O79" s="23"/>
      <c r="P79" s="14" t="s">
        <v>51</v>
      </c>
      <c r="Q79" s="14" t="s">
        <v>1</v>
      </c>
      <c r="R79" s="14" t="s">
        <v>52</v>
      </c>
      <c r="S79" s="15" t="s">
        <v>53</v>
      </c>
      <c r="T79" s="140" t="s">
        <v>6</v>
      </c>
      <c r="U79" s="28" t="s">
        <v>7</v>
      </c>
      <c r="V79" s="29" t="s">
        <v>51</v>
      </c>
    </row>
    <row r="80" spans="2:22" ht="13.5">
      <c r="B80" s="16">
        <v>1</v>
      </c>
      <c r="C80" s="17" t="s">
        <v>29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20"/>
      <c r="O80" s="20"/>
      <c r="P80" s="25">
        <v>0</v>
      </c>
      <c r="Q80" s="18">
        <v>0</v>
      </c>
      <c r="R80" s="18">
        <v>0</v>
      </c>
      <c r="S80" s="24">
        <v>0</v>
      </c>
      <c r="T80" s="16">
        <v>0</v>
      </c>
      <c r="U80" s="18">
        <v>0</v>
      </c>
      <c r="V80" s="30">
        <v>0</v>
      </c>
    </row>
    <row r="81" spans="2:22" ht="13.5">
      <c r="B81" s="16">
        <v>2</v>
      </c>
      <c r="C81" s="17" t="s">
        <v>30</v>
      </c>
      <c r="D81" s="18">
        <v>2</v>
      </c>
      <c r="E81" s="18">
        <f>D45+D69</f>
        <v>3</v>
      </c>
      <c r="F81" s="18">
        <f aca="true" t="shared" si="0" ref="F81:M81">E45+E69</f>
        <v>3</v>
      </c>
      <c r="G81" s="18">
        <f t="shared" si="0"/>
        <v>0</v>
      </c>
      <c r="H81" s="18">
        <f t="shared" si="0"/>
        <v>0</v>
      </c>
      <c r="I81" s="18">
        <f t="shared" si="0"/>
        <v>1</v>
      </c>
      <c r="J81" s="18">
        <f t="shared" si="0"/>
        <v>0</v>
      </c>
      <c r="K81" s="18">
        <f t="shared" si="0"/>
        <v>1</v>
      </c>
      <c r="L81" s="18">
        <f t="shared" si="0"/>
        <v>0</v>
      </c>
      <c r="M81" s="18">
        <f t="shared" si="0"/>
        <v>0</v>
      </c>
      <c r="N81" s="20"/>
      <c r="O81" s="20"/>
      <c r="P81" s="25">
        <f aca="true" t="shared" si="1" ref="P81:P98">G81/F81</f>
        <v>0</v>
      </c>
      <c r="Q81" s="18">
        <v>0</v>
      </c>
      <c r="R81" s="18">
        <v>0</v>
      </c>
      <c r="S81" s="24">
        <v>0</v>
      </c>
      <c r="T81" s="16">
        <v>1</v>
      </c>
      <c r="U81" s="18">
        <v>0</v>
      </c>
      <c r="V81" s="30">
        <f aca="true" t="shared" si="2" ref="V81:V98">U81/T81</f>
        <v>0</v>
      </c>
    </row>
    <row r="82" spans="2:22" ht="13.5">
      <c r="B82" s="16">
        <v>4</v>
      </c>
      <c r="C82" s="17" t="s">
        <v>31</v>
      </c>
      <c r="D82" s="18">
        <v>1</v>
      </c>
      <c r="E82" s="18">
        <f>D40</f>
        <v>1</v>
      </c>
      <c r="F82" s="18">
        <f aca="true" t="shared" si="3" ref="F82:M82">E40</f>
        <v>1</v>
      </c>
      <c r="G82" s="18">
        <f t="shared" si="3"/>
        <v>1</v>
      </c>
      <c r="H82" s="18">
        <f t="shared" si="3"/>
        <v>0</v>
      </c>
      <c r="I82" s="18">
        <f t="shared" si="3"/>
        <v>1</v>
      </c>
      <c r="J82" s="18">
        <f t="shared" si="3"/>
        <v>0</v>
      </c>
      <c r="K82" s="18">
        <f t="shared" si="3"/>
        <v>0</v>
      </c>
      <c r="L82" s="18">
        <f t="shared" si="3"/>
        <v>4</v>
      </c>
      <c r="M82" s="18">
        <f t="shared" si="3"/>
        <v>0</v>
      </c>
      <c r="N82" s="20"/>
      <c r="O82" s="20"/>
      <c r="P82" s="25">
        <f t="shared" si="1"/>
        <v>1</v>
      </c>
      <c r="Q82" s="18">
        <v>0</v>
      </c>
      <c r="R82" s="18">
        <v>0</v>
      </c>
      <c r="S82" s="24">
        <v>0</v>
      </c>
      <c r="T82" s="16">
        <v>0</v>
      </c>
      <c r="U82" s="18">
        <v>0</v>
      </c>
      <c r="V82" s="30">
        <v>0</v>
      </c>
    </row>
    <row r="83" spans="2:22" ht="13.5">
      <c r="B83" s="16">
        <v>6</v>
      </c>
      <c r="C83" s="17" t="s">
        <v>32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20"/>
      <c r="O83" s="20"/>
      <c r="P83" s="25">
        <v>0</v>
      </c>
      <c r="Q83" s="18">
        <v>0</v>
      </c>
      <c r="R83" s="18">
        <v>0</v>
      </c>
      <c r="S83" s="24">
        <v>0</v>
      </c>
      <c r="T83" s="16">
        <v>0</v>
      </c>
      <c r="U83" s="18">
        <v>0</v>
      </c>
      <c r="V83" s="30">
        <v>0</v>
      </c>
    </row>
    <row r="84" spans="2:22" ht="13.5">
      <c r="B84" s="16">
        <v>7</v>
      </c>
      <c r="C84" s="17" t="s">
        <v>33</v>
      </c>
      <c r="D84" s="18">
        <v>3</v>
      </c>
      <c r="E84" s="18">
        <f>D15+D39+D66</f>
        <v>7</v>
      </c>
      <c r="F84" s="18">
        <f aca="true" t="shared" si="4" ref="F84:M84">E15+E39+E66</f>
        <v>6</v>
      </c>
      <c r="G84" s="18">
        <f t="shared" si="4"/>
        <v>2</v>
      </c>
      <c r="H84" s="18">
        <f t="shared" si="4"/>
        <v>3</v>
      </c>
      <c r="I84" s="18">
        <f t="shared" si="4"/>
        <v>1</v>
      </c>
      <c r="J84" s="18">
        <f t="shared" si="4"/>
        <v>1</v>
      </c>
      <c r="K84" s="18">
        <f t="shared" si="4"/>
        <v>2</v>
      </c>
      <c r="L84" s="18">
        <f t="shared" si="4"/>
        <v>1</v>
      </c>
      <c r="M84" s="18">
        <f t="shared" si="4"/>
        <v>2</v>
      </c>
      <c r="N84" s="20"/>
      <c r="O84" s="20"/>
      <c r="P84" s="25">
        <f t="shared" si="1"/>
        <v>0.3333333333333333</v>
      </c>
      <c r="Q84" s="18">
        <v>1</v>
      </c>
      <c r="R84" s="18">
        <v>0</v>
      </c>
      <c r="S84" s="24">
        <v>0</v>
      </c>
      <c r="T84" s="16">
        <v>4</v>
      </c>
      <c r="U84" s="18">
        <v>2</v>
      </c>
      <c r="V84" s="30">
        <f t="shared" si="2"/>
        <v>0.5</v>
      </c>
    </row>
    <row r="85" spans="2:22" ht="13.5">
      <c r="B85" s="16">
        <v>10</v>
      </c>
      <c r="C85" s="17" t="s">
        <v>34</v>
      </c>
      <c r="D85" s="18">
        <v>3</v>
      </c>
      <c r="E85" s="18">
        <f>D41+D16+D67</f>
        <v>7</v>
      </c>
      <c r="F85" s="18">
        <f aca="true" t="shared" si="5" ref="F85:M85">E41+E16+E67</f>
        <v>5</v>
      </c>
      <c r="G85" s="18">
        <f t="shared" si="5"/>
        <v>3</v>
      </c>
      <c r="H85" s="18">
        <f t="shared" si="5"/>
        <v>1</v>
      </c>
      <c r="I85" s="18">
        <f t="shared" si="5"/>
        <v>2</v>
      </c>
      <c r="J85" s="18">
        <f t="shared" si="5"/>
        <v>2</v>
      </c>
      <c r="K85" s="18">
        <f t="shared" si="5"/>
        <v>0</v>
      </c>
      <c r="L85" s="18">
        <f t="shared" si="5"/>
        <v>4</v>
      </c>
      <c r="M85" s="18">
        <f t="shared" si="5"/>
        <v>2</v>
      </c>
      <c r="N85" s="20"/>
      <c r="O85" s="20"/>
      <c r="P85" s="25">
        <f t="shared" si="1"/>
        <v>0.6</v>
      </c>
      <c r="Q85" s="18">
        <v>0</v>
      </c>
      <c r="R85" s="18">
        <v>0</v>
      </c>
      <c r="S85" s="24">
        <v>0</v>
      </c>
      <c r="T85" s="16">
        <v>1</v>
      </c>
      <c r="U85" s="18">
        <v>1</v>
      </c>
      <c r="V85" s="30">
        <f t="shared" si="2"/>
        <v>1</v>
      </c>
    </row>
    <row r="86" spans="2:22" ht="13.5">
      <c r="B86" s="16">
        <v>11</v>
      </c>
      <c r="C86" s="17" t="s">
        <v>35</v>
      </c>
      <c r="D86" s="18">
        <v>1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8">
        <v>0</v>
      </c>
      <c r="N86" s="20"/>
      <c r="O86" s="20"/>
      <c r="P86" s="25">
        <v>0</v>
      </c>
      <c r="Q86" s="18">
        <v>0</v>
      </c>
      <c r="R86" s="18">
        <v>0</v>
      </c>
      <c r="S86" s="24">
        <v>0</v>
      </c>
      <c r="T86" s="16">
        <v>0</v>
      </c>
      <c r="U86" s="18">
        <v>0</v>
      </c>
      <c r="V86" s="30">
        <v>0</v>
      </c>
    </row>
    <row r="87" spans="2:22" ht="13.5">
      <c r="B87" s="16">
        <v>12</v>
      </c>
      <c r="C87" s="17" t="s">
        <v>36</v>
      </c>
      <c r="D87" s="18">
        <v>3</v>
      </c>
      <c r="E87" s="18">
        <f>D19+D46+D72</f>
        <v>6</v>
      </c>
      <c r="F87" s="18">
        <f aca="true" t="shared" si="6" ref="F87:M87">E19+E46+E72</f>
        <v>5</v>
      </c>
      <c r="G87" s="18">
        <f t="shared" si="6"/>
        <v>2</v>
      </c>
      <c r="H87" s="18">
        <f t="shared" si="6"/>
        <v>1</v>
      </c>
      <c r="I87" s="18">
        <f t="shared" si="6"/>
        <v>3</v>
      </c>
      <c r="J87" s="18">
        <f t="shared" si="6"/>
        <v>1</v>
      </c>
      <c r="K87" s="18">
        <f t="shared" si="6"/>
        <v>1</v>
      </c>
      <c r="L87" s="18">
        <f t="shared" si="6"/>
        <v>0</v>
      </c>
      <c r="M87" s="18">
        <f t="shared" si="6"/>
        <v>1</v>
      </c>
      <c r="N87" s="20"/>
      <c r="O87" s="20"/>
      <c r="P87" s="25">
        <f t="shared" si="1"/>
        <v>0.4</v>
      </c>
      <c r="Q87" s="18">
        <v>0</v>
      </c>
      <c r="R87" s="18">
        <v>1</v>
      </c>
      <c r="S87" s="24">
        <v>0</v>
      </c>
      <c r="T87" s="16">
        <v>1</v>
      </c>
      <c r="U87" s="18">
        <v>0</v>
      </c>
      <c r="V87" s="30">
        <f t="shared" si="2"/>
        <v>0</v>
      </c>
    </row>
    <row r="88" spans="2:22" ht="13.5">
      <c r="B88" s="16">
        <v>13</v>
      </c>
      <c r="C88" s="17" t="s">
        <v>37</v>
      </c>
      <c r="D88" s="18">
        <v>3</v>
      </c>
      <c r="E88" s="18">
        <f>D13+D37+D64</f>
        <v>8</v>
      </c>
      <c r="F88" s="18">
        <f aca="true" t="shared" si="7" ref="F88:M88">E13+E37+E64</f>
        <v>7</v>
      </c>
      <c r="G88" s="18">
        <f t="shared" si="7"/>
        <v>4</v>
      </c>
      <c r="H88" s="18">
        <f t="shared" si="7"/>
        <v>3</v>
      </c>
      <c r="I88" s="18">
        <f t="shared" si="7"/>
        <v>4</v>
      </c>
      <c r="J88" s="18">
        <f t="shared" si="7"/>
        <v>1</v>
      </c>
      <c r="K88" s="18">
        <f t="shared" si="7"/>
        <v>0</v>
      </c>
      <c r="L88" s="18">
        <f t="shared" si="7"/>
        <v>3</v>
      </c>
      <c r="M88" s="18">
        <f t="shared" si="7"/>
        <v>1</v>
      </c>
      <c r="N88" s="20"/>
      <c r="O88" s="20"/>
      <c r="P88" s="25">
        <f t="shared" si="1"/>
        <v>0.5714285714285714</v>
      </c>
      <c r="Q88" s="18">
        <v>0</v>
      </c>
      <c r="R88" s="18">
        <v>0</v>
      </c>
      <c r="S88" s="24">
        <v>0</v>
      </c>
      <c r="T88" s="16">
        <v>3</v>
      </c>
      <c r="U88" s="18">
        <v>2</v>
      </c>
      <c r="V88" s="30">
        <f t="shared" si="2"/>
        <v>0.6666666666666666</v>
      </c>
    </row>
    <row r="89" spans="2:22" ht="13.5">
      <c r="B89" s="16">
        <v>14</v>
      </c>
      <c r="C89" s="17" t="s">
        <v>38</v>
      </c>
      <c r="D89" s="18">
        <v>1</v>
      </c>
      <c r="E89" s="18">
        <f>D44</f>
        <v>1</v>
      </c>
      <c r="F89" s="18">
        <f aca="true" t="shared" si="8" ref="F89:M89">E44</f>
        <v>1</v>
      </c>
      <c r="G89" s="18">
        <f t="shared" si="8"/>
        <v>0</v>
      </c>
      <c r="H89" s="18">
        <f t="shared" si="8"/>
        <v>0</v>
      </c>
      <c r="I89" s="18">
        <f t="shared" si="8"/>
        <v>0</v>
      </c>
      <c r="J89" s="18">
        <f t="shared" si="8"/>
        <v>0</v>
      </c>
      <c r="K89" s="18">
        <f t="shared" si="8"/>
        <v>0</v>
      </c>
      <c r="L89" s="18">
        <f t="shared" si="8"/>
        <v>0</v>
      </c>
      <c r="M89" s="18">
        <f t="shared" si="8"/>
        <v>0</v>
      </c>
      <c r="N89" s="20"/>
      <c r="O89" s="20"/>
      <c r="P89" s="25">
        <f t="shared" si="1"/>
        <v>0</v>
      </c>
      <c r="Q89" s="18">
        <v>0</v>
      </c>
      <c r="R89" s="18">
        <v>0</v>
      </c>
      <c r="S89" s="24">
        <v>0</v>
      </c>
      <c r="T89" s="16">
        <v>1</v>
      </c>
      <c r="U89" s="18">
        <v>0</v>
      </c>
      <c r="V89" s="30">
        <f t="shared" si="2"/>
        <v>0</v>
      </c>
    </row>
    <row r="90" spans="2:22" ht="13.5">
      <c r="B90" s="16">
        <v>15</v>
      </c>
      <c r="C90" s="17" t="s">
        <v>39</v>
      </c>
      <c r="D90" s="18">
        <v>3</v>
      </c>
      <c r="E90" s="18">
        <f>D12+D36+D63</f>
        <v>9</v>
      </c>
      <c r="F90" s="18">
        <f aca="true" t="shared" si="9" ref="F90:M90">E12+E36+E63</f>
        <v>9</v>
      </c>
      <c r="G90" s="18">
        <f t="shared" si="9"/>
        <v>3</v>
      </c>
      <c r="H90" s="18">
        <f t="shared" si="9"/>
        <v>2</v>
      </c>
      <c r="I90" s="18">
        <f t="shared" si="9"/>
        <v>3</v>
      </c>
      <c r="J90" s="18">
        <f t="shared" si="9"/>
        <v>0</v>
      </c>
      <c r="K90" s="18">
        <f t="shared" si="9"/>
        <v>0</v>
      </c>
      <c r="L90" s="18">
        <f t="shared" si="9"/>
        <v>1</v>
      </c>
      <c r="M90" s="18">
        <f t="shared" si="9"/>
        <v>0</v>
      </c>
      <c r="N90" s="20"/>
      <c r="O90" s="20"/>
      <c r="P90" s="25">
        <f t="shared" si="1"/>
        <v>0.3333333333333333</v>
      </c>
      <c r="Q90" s="18">
        <v>0</v>
      </c>
      <c r="R90" s="18">
        <v>1</v>
      </c>
      <c r="S90" s="24">
        <v>0</v>
      </c>
      <c r="T90" s="16">
        <v>3</v>
      </c>
      <c r="U90" s="18">
        <v>1</v>
      </c>
      <c r="V90" s="30">
        <f t="shared" si="2"/>
        <v>0.3333333333333333</v>
      </c>
    </row>
    <row r="91" spans="2:22" ht="13.5">
      <c r="B91" s="16">
        <v>16</v>
      </c>
      <c r="C91" s="17" t="s">
        <v>40</v>
      </c>
      <c r="D91" s="18">
        <v>3</v>
      </c>
      <c r="E91" s="18">
        <f>D14+D38+D65</f>
        <v>8</v>
      </c>
      <c r="F91" s="18">
        <f aca="true" t="shared" si="10" ref="F91:M91">E14+E38+E65</f>
        <v>7</v>
      </c>
      <c r="G91" s="18">
        <f t="shared" si="10"/>
        <v>3</v>
      </c>
      <c r="H91" s="18">
        <f t="shared" si="10"/>
        <v>6</v>
      </c>
      <c r="I91" s="18">
        <f t="shared" si="10"/>
        <v>3</v>
      </c>
      <c r="J91" s="18">
        <f t="shared" si="10"/>
        <v>1</v>
      </c>
      <c r="K91" s="18">
        <f t="shared" si="10"/>
        <v>1</v>
      </c>
      <c r="L91" s="18">
        <f t="shared" si="10"/>
        <v>3</v>
      </c>
      <c r="M91" s="18">
        <f t="shared" si="10"/>
        <v>2</v>
      </c>
      <c r="N91" s="20"/>
      <c r="O91" s="20"/>
      <c r="P91" s="25">
        <f t="shared" si="1"/>
        <v>0.42857142857142855</v>
      </c>
      <c r="Q91" s="18">
        <v>2</v>
      </c>
      <c r="R91" s="18">
        <v>0</v>
      </c>
      <c r="S91" s="24">
        <v>0</v>
      </c>
      <c r="T91" s="16">
        <v>5</v>
      </c>
      <c r="U91" s="18">
        <v>3</v>
      </c>
      <c r="V91" s="30">
        <f t="shared" si="2"/>
        <v>0.6</v>
      </c>
    </row>
    <row r="92" spans="2:22" ht="13.5">
      <c r="B92" s="16">
        <v>17</v>
      </c>
      <c r="C92" s="17" t="s">
        <v>41</v>
      </c>
      <c r="D92" s="18">
        <v>3</v>
      </c>
      <c r="E92" s="18">
        <f>D18+D43+D68</f>
        <v>7</v>
      </c>
      <c r="F92" s="18">
        <f aca="true" t="shared" si="11" ref="F92:M92">E18+E43+E68</f>
        <v>5</v>
      </c>
      <c r="G92" s="18">
        <f t="shared" si="11"/>
        <v>2</v>
      </c>
      <c r="H92" s="18">
        <f t="shared" si="11"/>
        <v>1</v>
      </c>
      <c r="I92" s="18">
        <f t="shared" si="11"/>
        <v>3</v>
      </c>
      <c r="J92" s="18">
        <f t="shared" si="11"/>
        <v>2</v>
      </c>
      <c r="K92" s="18">
        <f t="shared" si="11"/>
        <v>0</v>
      </c>
      <c r="L92" s="18">
        <f t="shared" si="11"/>
        <v>1</v>
      </c>
      <c r="M92" s="18">
        <f t="shared" si="11"/>
        <v>0</v>
      </c>
      <c r="N92" s="20"/>
      <c r="O92" s="20"/>
      <c r="P92" s="25">
        <f t="shared" si="1"/>
        <v>0.4</v>
      </c>
      <c r="Q92" s="18">
        <v>0</v>
      </c>
      <c r="R92" s="18">
        <v>0</v>
      </c>
      <c r="S92" s="24">
        <v>0</v>
      </c>
      <c r="T92" s="16">
        <v>2</v>
      </c>
      <c r="U92" s="18">
        <v>1</v>
      </c>
      <c r="V92" s="30">
        <f t="shared" si="2"/>
        <v>0.5</v>
      </c>
    </row>
    <row r="93" spans="2:22" ht="13.5">
      <c r="B93" s="16">
        <v>18</v>
      </c>
      <c r="C93" s="17" t="s">
        <v>49</v>
      </c>
      <c r="D93" s="18">
        <v>0</v>
      </c>
      <c r="E93" s="18">
        <v>0</v>
      </c>
      <c r="F93" s="18">
        <v>0</v>
      </c>
      <c r="G93" s="18">
        <v>0</v>
      </c>
      <c r="H93" s="18">
        <v>0</v>
      </c>
      <c r="I93" s="18">
        <v>0</v>
      </c>
      <c r="J93" s="18">
        <v>0</v>
      </c>
      <c r="K93" s="18">
        <v>0</v>
      </c>
      <c r="L93" s="18">
        <v>0</v>
      </c>
      <c r="M93" s="18">
        <v>0</v>
      </c>
      <c r="N93" s="20"/>
      <c r="O93" s="20"/>
      <c r="P93" s="25">
        <v>0</v>
      </c>
      <c r="Q93" s="18">
        <v>0</v>
      </c>
      <c r="R93" s="18">
        <v>0</v>
      </c>
      <c r="S93" s="24">
        <v>0</v>
      </c>
      <c r="T93" s="16">
        <v>0</v>
      </c>
      <c r="U93" s="18">
        <v>0</v>
      </c>
      <c r="V93" s="30">
        <v>0</v>
      </c>
    </row>
    <row r="94" spans="2:22" ht="13.5">
      <c r="B94" s="16">
        <v>19</v>
      </c>
      <c r="C94" s="17" t="s">
        <v>42</v>
      </c>
      <c r="D94" s="18">
        <v>3</v>
      </c>
      <c r="E94" s="18">
        <f>D17+D42+D70</f>
        <v>5</v>
      </c>
      <c r="F94" s="18">
        <f aca="true" t="shared" si="12" ref="F94:M94">E17+E42+E70</f>
        <v>5</v>
      </c>
      <c r="G94" s="18">
        <f t="shared" si="12"/>
        <v>1</v>
      </c>
      <c r="H94" s="18">
        <f t="shared" si="12"/>
        <v>2</v>
      </c>
      <c r="I94" s="18">
        <f t="shared" si="12"/>
        <v>1</v>
      </c>
      <c r="J94" s="18">
        <f t="shared" si="12"/>
        <v>0</v>
      </c>
      <c r="K94" s="18">
        <f t="shared" si="12"/>
        <v>1</v>
      </c>
      <c r="L94" s="18">
        <f t="shared" si="12"/>
        <v>0</v>
      </c>
      <c r="M94" s="18">
        <f t="shared" si="12"/>
        <v>3</v>
      </c>
      <c r="N94" s="20"/>
      <c r="O94" s="20"/>
      <c r="P94" s="25">
        <f t="shared" si="1"/>
        <v>0.2</v>
      </c>
      <c r="Q94" s="18">
        <v>1</v>
      </c>
      <c r="R94" s="18">
        <v>0</v>
      </c>
      <c r="S94" s="24">
        <v>0</v>
      </c>
      <c r="T94" s="16">
        <v>4</v>
      </c>
      <c r="U94" s="18">
        <v>1</v>
      </c>
      <c r="V94" s="30">
        <f t="shared" si="2"/>
        <v>0.25</v>
      </c>
    </row>
    <row r="95" spans="2:22" ht="13.5">
      <c r="B95" s="16">
        <v>20</v>
      </c>
      <c r="C95" s="17" t="s">
        <v>44</v>
      </c>
      <c r="D95" s="18">
        <v>0</v>
      </c>
      <c r="E95" s="18">
        <v>0</v>
      </c>
      <c r="F95" s="18">
        <v>0</v>
      </c>
      <c r="G95" s="18">
        <v>0</v>
      </c>
      <c r="H95" s="18">
        <v>0</v>
      </c>
      <c r="I95" s="18">
        <v>0</v>
      </c>
      <c r="J95" s="18">
        <v>0</v>
      </c>
      <c r="K95" s="18">
        <v>0</v>
      </c>
      <c r="L95" s="18">
        <v>0</v>
      </c>
      <c r="M95" s="18">
        <v>0</v>
      </c>
      <c r="N95" s="20"/>
      <c r="O95" s="20"/>
      <c r="P95" s="25">
        <v>0</v>
      </c>
      <c r="Q95" s="18">
        <v>0</v>
      </c>
      <c r="R95" s="18">
        <v>0</v>
      </c>
      <c r="S95" s="24">
        <v>0</v>
      </c>
      <c r="T95" s="16">
        <v>0</v>
      </c>
      <c r="U95" s="18">
        <v>0</v>
      </c>
      <c r="V95" s="30">
        <v>0</v>
      </c>
    </row>
    <row r="96" spans="2:22" ht="13.5">
      <c r="B96" s="16">
        <v>21</v>
      </c>
      <c r="C96" s="17" t="s">
        <v>45</v>
      </c>
      <c r="D96" s="18">
        <v>0</v>
      </c>
      <c r="E96" s="18">
        <v>0</v>
      </c>
      <c r="F96" s="18">
        <v>0</v>
      </c>
      <c r="G96" s="18">
        <v>0</v>
      </c>
      <c r="H96" s="18">
        <v>0</v>
      </c>
      <c r="I96" s="18">
        <v>0</v>
      </c>
      <c r="J96" s="18">
        <v>0</v>
      </c>
      <c r="K96" s="18">
        <v>0</v>
      </c>
      <c r="L96" s="18">
        <v>0</v>
      </c>
      <c r="M96" s="18">
        <v>0</v>
      </c>
      <c r="N96" s="20"/>
      <c r="O96" s="20"/>
      <c r="P96" s="25">
        <v>0</v>
      </c>
      <c r="Q96" s="18">
        <v>0</v>
      </c>
      <c r="R96" s="18">
        <v>0</v>
      </c>
      <c r="S96" s="24">
        <v>0</v>
      </c>
      <c r="T96" s="16">
        <v>0</v>
      </c>
      <c r="U96" s="18">
        <v>0</v>
      </c>
      <c r="V96" s="30">
        <v>0</v>
      </c>
    </row>
    <row r="97" spans="2:22" ht="13.5">
      <c r="B97" s="16">
        <v>22</v>
      </c>
      <c r="C97" s="17" t="s">
        <v>46</v>
      </c>
      <c r="D97" s="18">
        <v>1</v>
      </c>
      <c r="E97" s="18">
        <f>D47</f>
        <v>0</v>
      </c>
      <c r="F97" s="18">
        <f aca="true" t="shared" si="13" ref="F97:M97">E47</f>
        <v>0</v>
      </c>
      <c r="G97" s="18">
        <f t="shared" si="13"/>
        <v>0</v>
      </c>
      <c r="H97" s="18">
        <f t="shared" si="13"/>
        <v>0</v>
      </c>
      <c r="I97" s="18">
        <f t="shared" si="13"/>
        <v>0</v>
      </c>
      <c r="J97" s="18">
        <f t="shared" si="13"/>
        <v>0</v>
      </c>
      <c r="K97" s="18">
        <f t="shared" si="13"/>
        <v>0</v>
      </c>
      <c r="L97" s="18">
        <f t="shared" si="13"/>
        <v>0</v>
      </c>
      <c r="M97" s="18">
        <f t="shared" si="13"/>
        <v>0</v>
      </c>
      <c r="N97" s="20"/>
      <c r="O97" s="20"/>
      <c r="P97" s="25">
        <v>0</v>
      </c>
      <c r="Q97" s="18">
        <v>0</v>
      </c>
      <c r="R97" s="18">
        <v>0</v>
      </c>
      <c r="S97" s="24">
        <v>0</v>
      </c>
      <c r="T97" s="16">
        <v>0</v>
      </c>
      <c r="U97" s="18">
        <v>0</v>
      </c>
      <c r="V97" s="30">
        <v>0</v>
      </c>
    </row>
    <row r="98" spans="2:22" ht="13.5">
      <c r="B98" s="16">
        <v>24</v>
      </c>
      <c r="C98" s="17" t="s">
        <v>48</v>
      </c>
      <c r="D98" s="18">
        <v>3</v>
      </c>
      <c r="E98" s="18">
        <f>D11+D35+D62</f>
        <v>9</v>
      </c>
      <c r="F98" s="18">
        <f aca="true" t="shared" si="14" ref="F98:M98">E11+E35+E62</f>
        <v>8</v>
      </c>
      <c r="G98" s="18">
        <f t="shared" si="14"/>
        <v>3</v>
      </c>
      <c r="H98" s="18">
        <f t="shared" si="14"/>
        <v>3</v>
      </c>
      <c r="I98" s="18">
        <f t="shared" si="14"/>
        <v>4</v>
      </c>
      <c r="J98" s="18">
        <f t="shared" si="14"/>
        <v>1</v>
      </c>
      <c r="K98" s="18">
        <f t="shared" si="14"/>
        <v>0</v>
      </c>
      <c r="L98" s="18">
        <f t="shared" si="14"/>
        <v>1</v>
      </c>
      <c r="M98" s="18">
        <f t="shared" si="14"/>
        <v>0</v>
      </c>
      <c r="N98" s="20"/>
      <c r="O98" s="20"/>
      <c r="P98" s="25">
        <f t="shared" si="1"/>
        <v>0.375</v>
      </c>
      <c r="Q98" s="18">
        <v>1</v>
      </c>
      <c r="R98" s="18">
        <v>0</v>
      </c>
      <c r="S98" s="24">
        <v>0</v>
      </c>
      <c r="T98" s="16">
        <v>3</v>
      </c>
      <c r="U98" s="18">
        <v>1</v>
      </c>
      <c r="V98" s="30">
        <f t="shared" si="2"/>
        <v>0.3333333333333333</v>
      </c>
    </row>
    <row r="99" spans="2:22" ht="14.25" thickBot="1">
      <c r="B99" s="62">
        <v>25</v>
      </c>
      <c r="C99" s="60" t="s">
        <v>43</v>
      </c>
      <c r="D99" s="21">
        <v>0</v>
      </c>
      <c r="E99" s="21">
        <v>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2"/>
      <c r="O99" s="22"/>
      <c r="P99" s="27">
        <v>0</v>
      </c>
      <c r="Q99" s="21">
        <v>0</v>
      </c>
      <c r="R99" s="21">
        <v>0</v>
      </c>
      <c r="S99" s="26">
        <v>0</v>
      </c>
      <c r="T99" s="62">
        <v>0</v>
      </c>
      <c r="U99" s="21">
        <v>0</v>
      </c>
      <c r="V99" s="64">
        <v>0</v>
      </c>
    </row>
    <row r="101" ht="14.25" thickBot="1">
      <c r="B101" t="s">
        <v>68</v>
      </c>
    </row>
    <row r="102" spans="2:19" ht="13.5">
      <c r="B102" s="59" t="s">
        <v>28</v>
      </c>
      <c r="C102" s="14" t="s">
        <v>50</v>
      </c>
      <c r="D102" s="14" t="s">
        <v>72</v>
      </c>
      <c r="E102" s="14" t="s">
        <v>65</v>
      </c>
      <c r="F102" s="14" t="s">
        <v>66</v>
      </c>
      <c r="G102" s="14" t="s">
        <v>5</v>
      </c>
      <c r="H102" s="14" t="s">
        <v>7</v>
      </c>
      <c r="I102" s="14" t="s">
        <v>9</v>
      </c>
      <c r="J102" s="14" t="s">
        <v>13</v>
      </c>
      <c r="K102" s="14" t="s">
        <v>63</v>
      </c>
      <c r="L102" s="14" t="s">
        <v>64</v>
      </c>
      <c r="M102" s="14" t="s">
        <v>69</v>
      </c>
      <c r="N102" s="35"/>
      <c r="O102" s="14"/>
      <c r="P102" s="14" t="s">
        <v>67</v>
      </c>
      <c r="Q102" s="14" t="s">
        <v>70</v>
      </c>
      <c r="R102" s="14" t="s">
        <v>71</v>
      </c>
      <c r="S102" s="15" t="s">
        <v>73</v>
      </c>
    </row>
    <row r="103" spans="2:19" ht="13.5">
      <c r="B103" s="61">
        <v>16</v>
      </c>
      <c r="C103" s="17" t="s">
        <v>40</v>
      </c>
      <c r="D103" s="52">
        <v>2</v>
      </c>
      <c r="E103" s="52">
        <f>D22+D75</f>
        <v>9</v>
      </c>
      <c r="F103" s="52">
        <f aca="true" t="shared" si="15" ref="F103:M103">E22+E75</f>
        <v>146</v>
      </c>
      <c r="G103" s="52">
        <f t="shared" si="15"/>
        <v>40</v>
      </c>
      <c r="H103" s="52">
        <f t="shared" si="15"/>
        <v>10</v>
      </c>
      <c r="I103" s="52">
        <f t="shared" si="15"/>
        <v>0</v>
      </c>
      <c r="J103" s="52">
        <f t="shared" si="15"/>
        <v>4</v>
      </c>
      <c r="K103" s="52">
        <f t="shared" si="15"/>
        <v>7</v>
      </c>
      <c r="L103" s="52">
        <f t="shared" si="15"/>
        <v>3</v>
      </c>
      <c r="M103" s="52">
        <f t="shared" si="15"/>
        <v>0</v>
      </c>
      <c r="N103" s="37"/>
      <c r="O103" s="36"/>
      <c r="P103" s="39">
        <f>L103/E103*7</f>
        <v>2.333333333333333</v>
      </c>
      <c r="Q103" s="36">
        <v>1</v>
      </c>
      <c r="R103" s="36">
        <v>1</v>
      </c>
      <c r="S103" s="40">
        <v>0</v>
      </c>
    </row>
    <row r="104" spans="2:19" ht="14.25" thickBot="1">
      <c r="B104" s="86">
        <v>23</v>
      </c>
      <c r="C104" s="60" t="s">
        <v>48</v>
      </c>
      <c r="D104" s="87">
        <v>1</v>
      </c>
      <c r="E104" s="87">
        <f>D50</f>
        <v>3</v>
      </c>
      <c r="F104" s="87">
        <f aca="true" t="shared" si="16" ref="F104:M104">E50</f>
        <v>33</v>
      </c>
      <c r="G104" s="87">
        <f t="shared" si="16"/>
        <v>12</v>
      </c>
      <c r="H104" s="87">
        <f t="shared" si="16"/>
        <v>2</v>
      </c>
      <c r="I104" s="87">
        <f t="shared" si="16"/>
        <v>0</v>
      </c>
      <c r="J104" s="87">
        <f t="shared" si="16"/>
        <v>1</v>
      </c>
      <c r="K104" s="87">
        <f t="shared" si="16"/>
        <v>1</v>
      </c>
      <c r="L104" s="87">
        <f t="shared" si="16"/>
        <v>1</v>
      </c>
      <c r="M104" s="87">
        <f t="shared" si="16"/>
        <v>0</v>
      </c>
      <c r="N104" s="42"/>
      <c r="O104" s="41"/>
      <c r="P104" s="43">
        <f>L104/E104*7</f>
        <v>2.333333333333333</v>
      </c>
      <c r="Q104" s="41">
        <v>1</v>
      </c>
      <c r="R104" s="41">
        <v>0</v>
      </c>
      <c r="S104" s="44">
        <v>0</v>
      </c>
    </row>
  </sheetData>
  <sheetProtection/>
  <mergeCells count="9">
    <mergeCell ref="T78:V78"/>
    <mergeCell ref="A77:N77"/>
    <mergeCell ref="A1:N1"/>
    <mergeCell ref="A24:N24"/>
    <mergeCell ref="A52:N52"/>
    <mergeCell ref="N25:N51"/>
    <mergeCell ref="A25:A51"/>
    <mergeCell ref="A2:A23"/>
    <mergeCell ref="N2:N23"/>
  </mergeCells>
  <printOptions/>
  <pageMargins left="0.787" right="0.787" top="0.984" bottom="0.984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19">
      <selection activeCell="P53" sqref="P53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1" width="5.625" style="0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thickBot="1">
      <c r="A2" s="153"/>
      <c r="B2" t="s">
        <v>303</v>
      </c>
      <c r="N2" s="153"/>
    </row>
    <row r="3" spans="1:14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82">
        <v>5</v>
      </c>
      <c r="I3" s="8" t="s">
        <v>0</v>
      </c>
      <c r="J3" s="2"/>
      <c r="K3" s="2"/>
      <c r="L3" s="2"/>
      <c r="M3" s="2"/>
      <c r="N3" s="153"/>
    </row>
    <row r="4" spans="1:14" ht="24.75" customHeight="1">
      <c r="A4" s="153"/>
      <c r="C4" s="57" t="s">
        <v>94</v>
      </c>
      <c r="D4" s="9">
        <v>0</v>
      </c>
      <c r="E4" s="9">
        <v>0</v>
      </c>
      <c r="F4" s="9">
        <v>0</v>
      </c>
      <c r="G4" s="9"/>
      <c r="H4" s="83"/>
      <c r="I4" s="10">
        <v>0</v>
      </c>
      <c r="J4" s="2"/>
      <c r="K4" s="2"/>
      <c r="L4" s="2"/>
      <c r="M4" s="2"/>
      <c r="N4" s="153"/>
    </row>
    <row r="5" spans="1:14" ht="24.75" customHeight="1" thickBot="1">
      <c r="A5" s="153"/>
      <c r="C5" s="58" t="s">
        <v>304</v>
      </c>
      <c r="D5" s="11">
        <v>0</v>
      </c>
      <c r="E5" s="11">
        <v>5</v>
      </c>
      <c r="F5" s="11" t="s">
        <v>346</v>
      </c>
      <c r="G5" s="11"/>
      <c r="H5" s="84"/>
      <c r="I5" s="12">
        <v>7</v>
      </c>
      <c r="J5" s="2"/>
      <c r="K5" s="2"/>
      <c r="L5" s="2"/>
      <c r="M5" s="2"/>
      <c r="N5" s="153"/>
    </row>
    <row r="6" spans="1:14" ht="13.5">
      <c r="A6" s="153"/>
      <c r="N6" s="153"/>
    </row>
    <row r="7" spans="1:14" ht="13.5">
      <c r="A7" s="153"/>
      <c r="C7" t="s">
        <v>3</v>
      </c>
      <c r="D7" t="s">
        <v>306</v>
      </c>
      <c r="N7" s="153"/>
    </row>
    <row r="8" spans="1:14" ht="13.5">
      <c r="A8" s="153"/>
      <c r="N8" s="153"/>
    </row>
    <row r="9" spans="1:14" ht="13.5">
      <c r="A9" s="153"/>
      <c r="C9" s="1" t="s">
        <v>4</v>
      </c>
      <c r="D9" s="1" t="s">
        <v>5</v>
      </c>
      <c r="E9" s="1" t="s">
        <v>6</v>
      </c>
      <c r="F9" s="1" t="s">
        <v>7</v>
      </c>
      <c r="G9" s="1" t="s">
        <v>8</v>
      </c>
      <c r="H9" s="1" t="s">
        <v>11</v>
      </c>
      <c r="I9" s="1" t="s">
        <v>9</v>
      </c>
      <c r="J9" s="1" t="s">
        <v>13</v>
      </c>
      <c r="K9" s="1" t="s">
        <v>10</v>
      </c>
      <c r="L9" s="1" t="s">
        <v>12</v>
      </c>
      <c r="M9" s="1"/>
      <c r="N9" s="153"/>
    </row>
    <row r="10" spans="1:14" ht="13.5">
      <c r="A10" s="153"/>
      <c r="B10" s="3" t="s">
        <v>139</v>
      </c>
      <c r="C10" s="4" t="s">
        <v>193</v>
      </c>
      <c r="D10">
        <v>2</v>
      </c>
      <c r="E10">
        <v>2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1</v>
      </c>
      <c r="N10" s="153"/>
    </row>
    <row r="11" spans="1:14" ht="13.5">
      <c r="A11" s="153"/>
      <c r="B11" s="3" t="s">
        <v>20</v>
      </c>
      <c r="C11" s="4" t="s">
        <v>23</v>
      </c>
      <c r="D11">
        <v>2</v>
      </c>
      <c r="E11">
        <v>1</v>
      </c>
      <c r="F11">
        <v>0</v>
      </c>
      <c r="G11">
        <v>0</v>
      </c>
      <c r="H11">
        <v>0</v>
      </c>
      <c r="I11">
        <v>1</v>
      </c>
      <c r="J11">
        <v>0</v>
      </c>
      <c r="K11">
        <v>0</v>
      </c>
      <c r="L11">
        <v>0</v>
      </c>
      <c r="N11" s="153"/>
    </row>
    <row r="12" spans="1:14" ht="13.5">
      <c r="A12" s="153"/>
      <c r="B12" s="3" t="s">
        <v>18</v>
      </c>
      <c r="C12" s="4" t="s">
        <v>15</v>
      </c>
      <c r="D12">
        <v>2</v>
      </c>
      <c r="E12">
        <v>2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N12" s="153"/>
    </row>
    <row r="13" spans="1:14" ht="13.5">
      <c r="A13" s="153"/>
      <c r="B13" s="3" t="s">
        <v>305</v>
      </c>
      <c r="C13" s="4" t="s">
        <v>16</v>
      </c>
      <c r="D13">
        <v>2</v>
      </c>
      <c r="E13">
        <v>1</v>
      </c>
      <c r="F13">
        <v>0</v>
      </c>
      <c r="G13">
        <v>0</v>
      </c>
      <c r="H13">
        <v>0</v>
      </c>
      <c r="I13">
        <v>1</v>
      </c>
      <c r="J13">
        <v>0</v>
      </c>
      <c r="K13">
        <v>0</v>
      </c>
      <c r="L13">
        <v>1</v>
      </c>
      <c r="N13" s="153"/>
    </row>
    <row r="14" spans="1:14" ht="13.5">
      <c r="A14" s="153"/>
      <c r="B14" s="3" t="s">
        <v>19</v>
      </c>
      <c r="C14" s="4" t="s">
        <v>208</v>
      </c>
      <c r="D14">
        <v>1</v>
      </c>
      <c r="E14">
        <v>1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N14" s="153"/>
    </row>
    <row r="15" spans="1:14" ht="13.5">
      <c r="A15" s="153"/>
      <c r="B15" s="3" t="s">
        <v>307</v>
      </c>
      <c r="C15" s="4" t="s">
        <v>280</v>
      </c>
      <c r="D15">
        <v>1</v>
      </c>
      <c r="E15">
        <v>1</v>
      </c>
      <c r="F15">
        <v>1</v>
      </c>
      <c r="G15">
        <v>0</v>
      </c>
      <c r="H15">
        <v>0</v>
      </c>
      <c r="I15">
        <v>0</v>
      </c>
      <c r="J15">
        <v>0</v>
      </c>
      <c r="K15">
        <v>1</v>
      </c>
      <c r="L15">
        <v>0</v>
      </c>
      <c r="N15" s="153"/>
    </row>
    <row r="16" spans="1:14" ht="13.5">
      <c r="A16" s="153"/>
      <c r="B16" s="3" t="s">
        <v>128</v>
      </c>
      <c r="C16" s="4" t="s">
        <v>281</v>
      </c>
      <c r="D16">
        <v>1</v>
      </c>
      <c r="E16">
        <v>1</v>
      </c>
      <c r="F16">
        <v>0</v>
      </c>
      <c r="G16">
        <v>0</v>
      </c>
      <c r="H16">
        <v>0</v>
      </c>
      <c r="I16">
        <v>0</v>
      </c>
      <c r="J16">
        <v>1</v>
      </c>
      <c r="K16">
        <v>0</v>
      </c>
      <c r="L16">
        <v>2</v>
      </c>
      <c r="N16" s="153"/>
    </row>
    <row r="17" spans="1:14" ht="13.5">
      <c r="A17" s="153"/>
      <c r="B17" s="3" t="s">
        <v>134</v>
      </c>
      <c r="C17" s="4" t="s">
        <v>25</v>
      </c>
      <c r="D17">
        <v>1</v>
      </c>
      <c r="E17">
        <v>1</v>
      </c>
      <c r="F17">
        <v>0</v>
      </c>
      <c r="G17">
        <v>0</v>
      </c>
      <c r="H17">
        <v>0</v>
      </c>
      <c r="I17">
        <v>0</v>
      </c>
      <c r="J17">
        <v>1</v>
      </c>
      <c r="K17">
        <v>0</v>
      </c>
      <c r="L17">
        <v>0</v>
      </c>
      <c r="N17" s="153"/>
    </row>
    <row r="18" spans="1:14" ht="13.5">
      <c r="A18" s="153"/>
      <c r="B18" s="3" t="s">
        <v>308</v>
      </c>
      <c r="C18" s="4" t="s">
        <v>76</v>
      </c>
      <c r="D18">
        <v>1</v>
      </c>
      <c r="E18">
        <v>1</v>
      </c>
      <c r="F18">
        <v>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N18" s="153"/>
    </row>
    <row r="19" spans="1:14" ht="13.5">
      <c r="A19" s="153"/>
      <c r="B19" s="3"/>
      <c r="C19" s="4"/>
      <c r="N19" s="153"/>
    </row>
    <row r="20" spans="1:14" ht="13.5">
      <c r="A20" s="153"/>
      <c r="B20" s="3"/>
      <c r="C20" s="4" t="s">
        <v>62</v>
      </c>
      <c r="D20" s="1" t="s">
        <v>65</v>
      </c>
      <c r="E20" s="1" t="s">
        <v>66</v>
      </c>
      <c r="F20" s="1" t="s">
        <v>5</v>
      </c>
      <c r="G20" s="1" t="s">
        <v>7</v>
      </c>
      <c r="H20" s="1" t="s">
        <v>9</v>
      </c>
      <c r="I20" s="1" t="s">
        <v>13</v>
      </c>
      <c r="J20" s="1" t="s">
        <v>63</v>
      </c>
      <c r="K20" s="1" t="s">
        <v>64</v>
      </c>
      <c r="L20" s="1" t="s">
        <v>69</v>
      </c>
      <c r="M20" s="1"/>
      <c r="N20" s="153"/>
    </row>
    <row r="21" spans="1:14" ht="13.5">
      <c r="A21" s="153"/>
      <c r="B21" s="3"/>
      <c r="C21" s="4" t="s">
        <v>152</v>
      </c>
      <c r="D21">
        <v>1.66</v>
      </c>
      <c r="E21">
        <v>47</v>
      </c>
      <c r="F21">
        <v>13</v>
      </c>
      <c r="G21">
        <v>2</v>
      </c>
      <c r="H21">
        <v>5</v>
      </c>
      <c r="I21">
        <v>3</v>
      </c>
      <c r="J21">
        <v>5</v>
      </c>
      <c r="K21">
        <v>2</v>
      </c>
      <c r="L21">
        <v>0</v>
      </c>
      <c r="N21" s="153"/>
    </row>
    <row r="22" spans="1:14" ht="13.5">
      <c r="A22" s="153"/>
      <c r="B22" s="3"/>
      <c r="C22" s="4" t="s">
        <v>34</v>
      </c>
      <c r="D22">
        <v>1.33</v>
      </c>
      <c r="E22">
        <v>16</v>
      </c>
      <c r="F22">
        <v>7</v>
      </c>
      <c r="G22">
        <v>1</v>
      </c>
      <c r="H22">
        <v>2</v>
      </c>
      <c r="I22">
        <v>0</v>
      </c>
      <c r="J22">
        <v>2</v>
      </c>
      <c r="K22">
        <v>1</v>
      </c>
      <c r="L22">
        <v>0</v>
      </c>
      <c r="N22" s="153"/>
    </row>
    <row r="23" spans="1:14" ht="13.5">
      <c r="A23" s="153"/>
      <c r="B23" s="3"/>
      <c r="C23" s="4"/>
      <c r="N23" s="153"/>
    </row>
    <row r="24" spans="1:14" ht="9" customHeight="1">
      <c r="A24" s="153"/>
      <c r="B24" s="153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</row>
    <row r="25" spans="1:14" ht="9" customHeight="1" thickBot="1">
      <c r="A25" s="153"/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</row>
    <row r="26" spans="2:22" ht="14.25" thickBot="1">
      <c r="B26" t="s">
        <v>221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150" t="s">
        <v>509</v>
      </c>
      <c r="U26" s="151"/>
      <c r="V26" s="152"/>
    </row>
    <row r="27" spans="2:22" ht="13.5">
      <c r="B27" s="59" t="s">
        <v>28</v>
      </c>
      <c r="C27" s="14" t="s">
        <v>50</v>
      </c>
      <c r="D27" s="14" t="s">
        <v>72</v>
      </c>
      <c r="E27" s="14" t="s">
        <v>5</v>
      </c>
      <c r="F27" s="14" t="s">
        <v>6</v>
      </c>
      <c r="G27" s="14" t="s">
        <v>7</v>
      </c>
      <c r="H27" s="14" t="s">
        <v>8</v>
      </c>
      <c r="I27" s="14" t="s">
        <v>11</v>
      </c>
      <c r="J27" s="14" t="s">
        <v>9</v>
      </c>
      <c r="K27" s="14" t="s">
        <v>13</v>
      </c>
      <c r="L27" s="14" t="s">
        <v>10</v>
      </c>
      <c r="M27" s="28" t="s">
        <v>12</v>
      </c>
      <c r="N27" s="23"/>
      <c r="O27" s="23"/>
      <c r="P27" s="14" t="s">
        <v>51</v>
      </c>
      <c r="Q27" s="14" t="s">
        <v>1</v>
      </c>
      <c r="R27" s="14" t="s">
        <v>52</v>
      </c>
      <c r="S27" s="15" t="s">
        <v>53</v>
      </c>
      <c r="T27" s="140" t="s">
        <v>6</v>
      </c>
      <c r="U27" s="28" t="s">
        <v>7</v>
      </c>
      <c r="V27" s="29" t="s">
        <v>51</v>
      </c>
    </row>
    <row r="28" spans="2:22" ht="13.5">
      <c r="B28" s="16">
        <v>1</v>
      </c>
      <c r="C28" s="17" t="s">
        <v>29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20"/>
      <c r="O28" s="20"/>
      <c r="P28" s="25">
        <v>0</v>
      </c>
      <c r="Q28" s="18">
        <v>0</v>
      </c>
      <c r="R28" s="18">
        <v>0</v>
      </c>
      <c r="S28" s="24">
        <v>0</v>
      </c>
      <c r="T28" s="16">
        <v>0</v>
      </c>
      <c r="U28" s="18">
        <v>0</v>
      </c>
      <c r="V28" s="30">
        <v>0</v>
      </c>
    </row>
    <row r="29" spans="2:22" ht="13.5">
      <c r="B29" s="16">
        <v>2</v>
      </c>
      <c r="C29" s="17" t="s">
        <v>30</v>
      </c>
      <c r="D29" s="18">
        <v>1</v>
      </c>
      <c r="E29" s="18">
        <f>D18</f>
        <v>1</v>
      </c>
      <c r="F29" s="18">
        <f aca="true" t="shared" si="0" ref="F29:M29">E18</f>
        <v>1</v>
      </c>
      <c r="G29" s="18">
        <f t="shared" si="0"/>
        <v>1</v>
      </c>
      <c r="H29" s="18">
        <f t="shared" si="0"/>
        <v>0</v>
      </c>
      <c r="I29" s="18">
        <f t="shared" si="0"/>
        <v>0</v>
      </c>
      <c r="J29" s="18">
        <f t="shared" si="0"/>
        <v>0</v>
      </c>
      <c r="K29" s="18">
        <f t="shared" si="0"/>
        <v>0</v>
      </c>
      <c r="L29" s="18">
        <f t="shared" si="0"/>
        <v>0</v>
      </c>
      <c r="M29" s="18">
        <f t="shared" si="0"/>
        <v>0</v>
      </c>
      <c r="N29" s="20"/>
      <c r="O29" s="20"/>
      <c r="P29" s="25">
        <f aca="true" t="shared" si="1" ref="P29:P46">G29/F29</f>
        <v>1</v>
      </c>
      <c r="Q29" s="18">
        <v>0</v>
      </c>
      <c r="R29" s="18">
        <v>0</v>
      </c>
      <c r="S29" s="24">
        <v>0</v>
      </c>
      <c r="T29" s="16">
        <v>1</v>
      </c>
      <c r="U29" s="18">
        <v>1</v>
      </c>
      <c r="V29" s="30">
        <f>U29/T29</f>
        <v>1</v>
      </c>
    </row>
    <row r="30" spans="2:22" ht="13.5">
      <c r="B30" s="16">
        <v>4</v>
      </c>
      <c r="C30" s="17" t="s">
        <v>31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0"/>
      <c r="O30" s="20"/>
      <c r="P30" s="25">
        <v>0</v>
      </c>
      <c r="Q30" s="18">
        <v>0</v>
      </c>
      <c r="R30" s="18">
        <v>0</v>
      </c>
      <c r="S30" s="24">
        <v>0</v>
      </c>
      <c r="T30" s="16">
        <v>0</v>
      </c>
      <c r="U30" s="18">
        <v>0</v>
      </c>
      <c r="V30" s="30">
        <v>0</v>
      </c>
    </row>
    <row r="31" spans="2:22" ht="13.5">
      <c r="B31" s="16">
        <v>6</v>
      </c>
      <c r="C31" s="17" t="s">
        <v>32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20"/>
      <c r="O31" s="20"/>
      <c r="P31" s="25">
        <v>0</v>
      </c>
      <c r="Q31" s="18">
        <v>0</v>
      </c>
      <c r="R31" s="18">
        <v>0</v>
      </c>
      <c r="S31" s="24">
        <v>0</v>
      </c>
      <c r="T31" s="16">
        <v>0</v>
      </c>
      <c r="U31" s="18">
        <v>0</v>
      </c>
      <c r="V31" s="30">
        <v>0</v>
      </c>
    </row>
    <row r="32" spans="2:22" ht="13.5">
      <c r="B32" s="16">
        <v>7</v>
      </c>
      <c r="C32" s="17" t="s">
        <v>33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20"/>
      <c r="O32" s="20"/>
      <c r="P32" s="25">
        <v>0</v>
      </c>
      <c r="Q32" s="18">
        <v>0</v>
      </c>
      <c r="R32" s="18">
        <v>0</v>
      </c>
      <c r="S32" s="24">
        <v>0</v>
      </c>
      <c r="T32" s="16">
        <v>0</v>
      </c>
      <c r="U32" s="18">
        <v>0</v>
      </c>
      <c r="V32" s="30">
        <v>0</v>
      </c>
    </row>
    <row r="33" spans="2:22" ht="13.5">
      <c r="B33" s="16">
        <v>10</v>
      </c>
      <c r="C33" s="17" t="s">
        <v>34</v>
      </c>
      <c r="D33" s="18">
        <v>1</v>
      </c>
      <c r="E33" s="18">
        <f>D15</f>
        <v>1</v>
      </c>
      <c r="F33" s="18">
        <f aca="true" t="shared" si="2" ref="F33:M33">E15</f>
        <v>1</v>
      </c>
      <c r="G33" s="18">
        <f t="shared" si="2"/>
        <v>1</v>
      </c>
      <c r="H33" s="18">
        <f t="shared" si="2"/>
        <v>0</v>
      </c>
      <c r="I33" s="18">
        <f t="shared" si="2"/>
        <v>0</v>
      </c>
      <c r="J33" s="18">
        <f t="shared" si="2"/>
        <v>0</v>
      </c>
      <c r="K33" s="18">
        <f t="shared" si="2"/>
        <v>0</v>
      </c>
      <c r="L33" s="18">
        <f t="shared" si="2"/>
        <v>1</v>
      </c>
      <c r="M33" s="18">
        <f t="shared" si="2"/>
        <v>0</v>
      </c>
      <c r="N33" s="20"/>
      <c r="O33" s="20"/>
      <c r="P33" s="25">
        <f t="shared" si="1"/>
        <v>1</v>
      </c>
      <c r="Q33" s="18">
        <v>0</v>
      </c>
      <c r="R33" s="18">
        <v>0</v>
      </c>
      <c r="S33" s="24">
        <v>0</v>
      </c>
      <c r="T33" s="16">
        <v>0</v>
      </c>
      <c r="U33" s="18">
        <v>0</v>
      </c>
      <c r="V33" s="30">
        <v>0</v>
      </c>
    </row>
    <row r="34" spans="2:22" ht="13.5">
      <c r="B34" s="16">
        <v>11</v>
      </c>
      <c r="C34" s="17" t="s">
        <v>35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20"/>
      <c r="O34" s="20"/>
      <c r="P34" s="25">
        <v>0</v>
      </c>
      <c r="Q34" s="18">
        <v>0</v>
      </c>
      <c r="R34" s="18">
        <v>0</v>
      </c>
      <c r="S34" s="24">
        <v>0</v>
      </c>
      <c r="T34" s="16">
        <v>0</v>
      </c>
      <c r="U34" s="18">
        <v>0</v>
      </c>
      <c r="V34" s="30">
        <v>0</v>
      </c>
    </row>
    <row r="35" spans="2:22" ht="13.5">
      <c r="B35" s="16">
        <v>12</v>
      </c>
      <c r="C35" s="17" t="s">
        <v>36</v>
      </c>
      <c r="D35" s="18">
        <v>1</v>
      </c>
      <c r="E35" s="18">
        <f>D11</f>
        <v>2</v>
      </c>
      <c r="F35" s="18">
        <f aca="true" t="shared" si="3" ref="F35:M35">E11</f>
        <v>1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1</v>
      </c>
      <c r="K35" s="18">
        <f t="shared" si="3"/>
        <v>0</v>
      </c>
      <c r="L35" s="18">
        <f t="shared" si="3"/>
        <v>0</v>
      </c>
      <c r="M35" s="18">
        <f t="shared" si="3"/>
        <v>0</v>
      </c>
      <c r="N35" s="20"/>
      <c r="O35" s="20"/>
      <c r="P35" s="25">
        <f t="shared" si="1"/>
        <v>0</v>
      </c>
      <c r="Q35" s="18">
        <v>0</v>
      </c>
      <c r="R35" s="18">
        <v>0</v>
      </c>
      <c r="S35" s="24">
        <v>0</v>
      </c>
      <c r="T35" s="16">
        <v>0</v>
      </c>
      <c r="U35" s="18">
        <v>0</v>
      </c>
      <c r="V35" s="30">
        <v>0</v>
      </c>
    </row>
    <row r="36" spans="2:22" ht="13.5">
      <c r="B36" s="16">
        <v>13</v>
      </c>
      <c r="C36" s="17" t="s">
        <v>37</v>
      </c>
      <c r="D36" s="18">
        <v>1</v>
      </c>
      <c r="E36" s="18">
        <f>D12</f>
        <v>2</v>
      </c>
      <c r="F36" s="18">
        <f aca="true" t="shared" si="4" ref="F36:M36">E12</f>
        <v>2</v>
      </c>
      <c r="G36" s="18">
        <f t="shared" si="4"/>
        <v>0</v>
      </c>
      <c r="H36" s="18">
        <f t="shared" si="4"/>
        <v>0</v>
      </c>
      <c r="I36" s="18">
        <f t="shared" si="4"/>
        <v>0</v>
      </c>
      <c r="J36" s="18">
        <f t="shared" si="4"/>
        <v>0</v>
      </c>
      <c r="K36" s="18">
        <f t="shared" si="4"/>
        <v>1</v>
      </c>
      <c r="L36" s="18">
        <f t="shared" si="4"/>
        <v>0</v>
      </c>
      <c r="M36" s="18">
        <f t="shared" si="4"/>
        <v>0</v>
      </c>
      <c r="N36" s="20"/>
      <c r="O36" s="20"/>
      <c r="P36" s="25">
        <f t="shared" si="1"/>
        <v>0</v>
      </c>
      <c r="Q36" s="18">
        <v>0</v>
      </c>
      <c r="R36" s="18">
        <v>0</v>
      </c>
      <c r="S36" s="24">
        <v>0</v>
      </c>
      <c r="T36" s="16">
        <v>0</v>
      </c>
      <c r="U36" s="18">
        <v>0</v>
      </c>
      <c r="V36" s="30">
        <v>0</v>
      </c>
    </row>
    <row r="37" spans="2:22" ht="13.5">
      <c r="B37" s="16">
        <v>14</v>
      </c>
      <c r="C37" s="17" t="s">
        <v>38</v>
      </c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20"/>
      <c r="O37" s="20"/>
      <c r="P37" s="25">
        <v>0</v>
      </c>
      <c r="Q37" s="18">
        <v>0</v>
      </c>
      <c r="R37" s="18">
        <v>0</v>
      </c>
      <c r="S37" s="24">
        <v>0</v>
      </c>
      <c r="T37" s="16">
        <v>0</v>
      </c>
      <c r="U37" s="18">
        <v>0</v>
      </c>
      <c r="V37" s="30">
        <v>0</v>
      </c>
    </row>
    <row r="38" spans="2:22" ht="13.5">
      <c r="B38" s="16">
        <v>15</v>
      </c>
      <c r="C38" s="17" t="s">
        <v>39</v>
      </c>
      <c r="D38" s="18">
        <v>1</v>
      </c>
      <c r="E38" s="18">
        <f>D14</f>
        <v>1</v>
      </c>
      <c r="F38" s="18">
        <f aca="true" t="shared" si="5" ref="F38:M38">E14</f>
        <v>1</v>
      </c>
      <c r="G38" s="18">
        <f t="shared" si="5"/>
        <v>0</v>
      </c>
      <c r="H38" s="18">
        <f t="shared" si="5"/>
        <v>0</v>
      </c>
      <c r="I38" s="18">
        <f t="shared" si="5"/>
        <v>0</v>
      </c>
      <c r="J38" s="18">
        <f t="shared" si="5"/>
        <v>0</v>
      </c>
      <c r="K38" s="18">
        <f t="shared" si="5"/>
        <v>0</v>
      </c>
      <c r="L38" s="18">
        <f t="shared" si="5"/>
        <v>0</v>
      </c>
      <c r="M38" s="18">
        <f t="shared" si="5"/>
        <v>1</v>
      </c>
      <c r="N38" s="20"/>
      <c r="O38" s="20"/>
      <c r="P38" s="25">
        <f t="shared" si="1"/>
        <v>0</v>
      </c>
      <c r="Q38" s="18">
        <v>0</v>
      </c>
      <c r="R38" s="18">
        <v>0</v>
      </c>
      <c r="S38" s="24">
        <v>0</v>
      </c>
      <c r="T38" s="16">
        <v>1</v>
      </c>
      <c r="U38" s="18">
        <v>0</v>
      </c>
      <c r="V38" s="30">
        <f>U38/T38</f>
        <v>0</v>
      </c>
    </row>
    <row r="39" spans="2:22" ht="13.5">
      <c r="B39" s="16">
        <v>16</v>
      </c>
      <c r="C39" s="17" t="s">
        <v>40</v>
      </c>
      <c r="D39" s="18">
        <v>1</v>
      </c>
      <c r="E39" s="18">
        <f>D13</f>
        <v>2</v>
      </c>
      <c r="F39" s="18">
        <f aca="true" t="shared" si="6" ref="F39:M39">E13</f>
        <v>1</v>
      </c>
      <c r="G39" s="18">
        <f t="shared" si="6"/>
        <v>0</v>
      </c>
      <c r="H39" s="18">
        <f t="shared" si="6"/>
        <v>0</v>
      </c>
      <c r="I39" s="18">
        <f t="shared" si="6"/>
        <v>0</v>
      </c>
      <c r="J39" s="18">
        <f t="shared" si="6"/>
        <v>1</v>
      </c>
      <c r="K39" s="18">
        <f t="shared" si="6"/>
        <v>0</v>
      </c>
      <c r="L39" s="18">
        <f t="shared" si="6"/>
        <v>0</v>
      </c>
      <c r="M39" s="18">
        <f t="shared" si="6"/>
        <v>1</v>
      </c>
      <c r="N39" s="20"/>
      <c r="O39" s="20"/>
      <c r="P39" s="25">
        <f t="shared" si="1"/>
        <v>0</v>
      </c>
      <c r="Q39" s="18">
        <v>0</v>
      </c>
      <c r="R39" s="18">
        <v>0</v>
      </c>
      <c r="S39" s="24">
        <v>0</v>
      </c>
      <c r="T39" s="16">
        <v>0</v>
      </c>
      <c r="U39" s="18">
        <v>0</v>
      </c>
      <c r="V39" s="30">
        <v>0</v>
      </c>
    </row>
    <row r="40" spans="2:22" ht="13.5">
      <c r="B40" s="16">
        <v>17</v>
      </c>
      <c r="C40" s="17" t="s">
        <v>41</v>
      </c>
      <c r="D40" s="18">
        <v>1</v>
      </c>
      <c r="E40" s="18">
        <f>D17</f>
        <v>1</v>
      </c>
      <c r="F40" s="18">
        <f aca="true" t="shared" si="7" ref="F40:M40">E17</f>
        <v>1</v>
      </c>
      <c r="G40" s="18">
        <f t="shared" si="7"/>
        <v>0</v>
      </c>
      <c r="H40" s="18">
        <f t="shared" si="7"/>
        <v>0</v>
      </c>
      <c r="I40" s="18">
        <f t="shared" si="7"/>
        <v>0</v>
      </c>
      <c r="J40" s="18">
        <f t="shared" si="7"/>
        <v>0</v>
      </c>
      <c r="K40" s="18">
        <f t="shared" si="7"/>
        <v>1</v>
      </c>
      <c r="L40" s="18">
        <f t="shared" si="7"/>
        <v>0</v>
      </c>
      <c r="M40" s="18">
        <f t="shared" si="7"/>
        <v>0</v>
      </c>
      <c r="N40" s="20"/>
      <c r="O40" s="20"/>
      <c r="P40" s="25">
        <f t="shared" si="1"/>
        <v>0</v>
      </c>
      <c r="Q40" s="18">
        <v>0</v>
      </c>
      <c r="R40" s="18">
        <v>0</v>
      </c>
      <c r="S40" s="24">
        <v>0</v>
      </c>
      <c r="T40" s="16">
        <v>1</v>
      </c>
      <c r="U40" s="18">
        <v>0</v>
      </c>
      <c r="V40" s="30">
        <f>U40/T40</f>
        <v>0</v>
      </c>
    </row>
    <row r="41" spans="2:22" ht="13.5">
      <c r="B41" s="16">
        <v>18</v>
      </c>
      <c r="C41" s="17" t="s">
        <v>49</v>
      </c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20"/>
      <c r="O41" s="20"/>
      <c r="P41" s="25">
        <v>0</v>
      </c>
      <c r="Q41" s="18">
        <v>0</v>
      </c>
      <c r="R41" s="18">
        <v>0</v>
      </c>
      <c r="S41" s="24">
        <v>0</v>
      </c>
      <c r="T41" s="16">
        <v>0</v>
      </c>
      <c r="U41" s="18">
        <v>0</v>
      </c>
      <c r="V41" s="30">
        <v>0</v>
      </c>
    </row>
    <row r="42" spans="2:22" ht="13.5">
      <c r="B42" s="16">
        <v>19</v>
      </c>
      <c r="C42" s="17" t="s">
        <v>42</v>
      </c>
      <c r="D42" s="18">
        <v>1</v>
      </c>
      <c r="E42" s="18">
        <f>D16</f>
        <v>1</v>
      </c>
      <c r="F42" s="18">
        <f aca="true" t="shared" si="8" ref="F42:M42">E16</f>
        <v>1</v>
      </c>
      <c r="G42" s="18">
        <f t="shared" si="8"/>
        <v>0</v>
      </c>
      <c r="H42" s="18">
        <f t="shared" si="8"/>
        <v>0</v>
      </c>
      <c r="I42" s="18">
        <f t="shared" si="8"/>
        <v>0</v>
      </c>
      <c r="J42" s="18">
        <f t="shared" si="8"/>
        <v>0</v>
      </c>
      <c r="K42" s="18">
        <f t="shared" si="8"/>
        <v>1</v>
      </c>
      <c r="L42" s="18">
        <f t="shared" si="8"/>
        <v>0</v>
      </c>
      <c r="M42" s="18">
        <f t="shared" si="8"/>
        <v>2</v>
      </c>
      <c r="N42" s="20"/>
      <c r="O42" s="20"/>
      <c r="P42" s="25">
        <f t="shared" si="1"/>
        <v>0</v>
      </c>
      <c r="Q42" s="18">
        <v>0</v>
      </c>
      <c r="R42" s="18">
        <v>0</v>
      </c>
      <c r="S42" s="24">
        <v>0</v>
      </c>
      <c r="T42" s="16">
        <v>1</v>
      </c>
      <c r="U42" s="18">
        <v>0</v>
      </c>
      <c r="V42" s="30">
        <f>U42/T42</f>
        <v>0</v>
      </c>
    </row>
    <row r="43" spans="2:22" ht="13.5">
      <c r="B43" s="16">
        <v>20</v>
      </c>
      <c r="C43" s="17" t="s">
        <v>44</v>
      </c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20"/>
      <c r="O43" s="20"/>
      <c r="P43" s="25">
        <v>0</v>
      </c>
      <c r="Q43" s="18">
        <v>0</v>
      </c>
      <c r="R43" s="18">
        <v>0</v>
      </c>
      <c r="S43" s="24">
        <v>0</v>
      </c>
      <c r="T43" s="16">
        <v>0</v>
      </c>
      <c r="U43" s="18">
        <v>0</v>
      </c>
      <c r="V43" s="30">
        <v>0</v>
      </c>
    </row>
    <row r="44" spans="2:22" ht="13.5">
      <c r="B44" s="16">
        <v>21</v>
      </c>
      <c r="C44" s="17" t="s">
        <v>45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20"/>
      <c r="O44" s="20"/>
      <c r="P44" s="25">
        <v>0</v>
      </c>
      <c r="Q44" s="18">
        <v>0</v>
      </c>
      <c r="R44" s="18">
        <v>0</v>
      </c>
      <c r="S44" s="24">
        <v>0</v>
      </c>
      <c r="T44" s="16">
        <v>0</v>
      </c>
      <c r="U44" s="18">
        <v>0</v>
      </c>
      <c r="V44" s="30">
        <v>0</v>
      </c>
    </row>
    <row r="45" spans="2:22" ht="13.5">
      <c r="B45" s="16">
        <v>22</v>
      </c>
      <c r="C45" s="17" t="s">
        <v>46</v>
      </c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0"/>
      <c r="O45" s="20"/>
      <c r="P45" s="25">
        <v>0</v>
      </c>
      <c r="Q45" s="18">
        <v>0</v>
      </c>
      <c r="R45" s="18">
        <v>0</v>
      </c>
      <c r="S45" s="24">
        <v>0</v>
      </c>
      <c r="T45" s="16">
        <v>0</v>
      </c>
      <c r="U45" s="18">
        <v>0</v>
      </c>
      <c r="V45" s="30">
        <v>0</v>
      </c>
    </row>
    <row r="46" spans="2:22" ht="13.5">
      <c r="B46" s="16">
        <v>24</v>
      </c>
      <c r="C46" s="17" t="s">
        <v>48</v>
      </c>
      <c r="D46" s="18">
        <v>1</v>
      </c>
      <c r="E46" s="18">
        <f>D10</f>
        <v>2</v>
      </c>
      <c r="F46" s="18">
        <f aca="true" t="shared" si="9" ref="F46:M46">E10</f>
        <v>2</v>
      </c>
      <c r="G46" s="18">
        <f t="shared" si="9"/>
        <v>0</v>
      </c>
      <c r="H46" s="18">
        <f t="shared" si="9"/>
        <v>0</v>
      </c>
      <c r="I46" s="18">
        <f t="shared" si="9"/>
        <v>0</v>
      </c>
      <c r="J46" s="18">
        <f t="shared" si="9"/>
        <v>0</v>
      </c>
      <c r="K46" s="18">
        <f t="shared" si="9"/>
        <v>0</v>
      </c>
      <c r="L46" s="18">
        <f t="shared" si="9"/>
        <v>0</v>
      </c>
      <c r="M46" s="18">
        <f t="shared" si="9"/>
        <v>1</v>
      </c>
      <c r="N46" s="20"/>
      <c r="O46" s="20"/>
      <c r="P46" s="25">
        <f t="shared" si="1"/>
        <v>0</v>
      </c>
      <c r="Q46" s="18">
        <v>0</v>
      </c>
      <c r="R46" s="18">
        <v>0</v>
      </c>
      <c r="S46" s="24">
        <v>0</v>
      </c>
      <c r="T46" s="16">
        <v>1</v>
      </c>
      <c r="U46" s="18">
        <v>0</v>
      </c>
      <c r="V46" s="30">
        <f>U46/T46</f>
        <v>0</v>
      </c>
    </row>
    <row r="47" spans="2:22" ht="14.25" thickBot="1">
      <c r="B47" s="62">
        <v>25</v>
      </c>
      <c r="C47" s="60" t="s">
        <v>43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55">
        <v>0</v>
      </c>
      <c r="N47" s="22"/>
      <c r="O47" s="22"/>
      <c r="P47" s="27">
        <v>0</v>
      </c>
      <c r="Q47" s="21">
        <v>0</v>
      </c>
      <c r="R47" s="21">
        <v>0</v>
      </c>
      <c r="S47" s="26">
        <v>0</v>
      </c>
      <c r="T47" s="62">
        <v>0</v>
      </c>
      <c r="U47" s="21">
        <v>0</v>
      </c>
      <c r="V47" s="64">
        <v>0</v>
      </c>
    </row>
    <row r="49" ht="14.25" thickBot="1">
      <c r="B49" t="s">
        <v>68</v>
      </c>
    </row>
    <row r="50" spans="2:19" ht="13.5">
      <c r="B50" s="59" t="s">
        <v>28</v>
      </c>
      <c r="C50" s="14" t="s">
        <v>50</v>
      </c>
      <c r="D50" s="14" t="s">
        <v>72</v>
      </c>
      <c r="E50" s="14" t="s">
        <v>65</v>
      </c>
      <c r="F50" s="14" t="s">
        <v>66</v>
      </c>
      <c r="G50" s="14" t="s">
        <v>5</v>
      </c>
      <c r="H50" s="14" t="s">
        <v>7</v>
      </c>
      <c r="I50" s="14" t="s">
        <v>9</v>
      </c>
      <c r="J50" s="14" t="s">
        <v>13</v>
      </c>
      <c r="K50" s="14" t="s">
        <v>63</v>
      </c>
      <c r="L50" s="14" t="s">
        <v>64</v>
      </c>
      <c r="M50" s="14" t="s">
        <v>69</v>
      </c>
      <c r="N50" s="35"/>
      <c r="O50" s="14"/>
      <c r="P50" s="14" t="s">
        <v>67</v>
      </c>
      <c r="Q50" s="14" t="s">
        <v>70</v>
      </c>
      <c r="R50" s="14" t="s">
        <v>71</v>
      </c>
      <c r="S50" s="15" t="s">
        <v>73</v>
      </c>
    </row>
    <row r="51" spans="2:19" ht="13.5">
      <c r="B51" s="71">
        <v>10</v>
      </c>
      <c r="C51" s="52" t="s">
        <v>34</v>
      </c>
      <c r="D51" s="52">
        <v>1</v>
      </c>
      <c r="E51" s="52">
        <f>D22</f>
        <v>1.33</v>
      </c>
      <c r="F51" s="52">
        <f aca="true" t="shared" si="10" ref="F51:M51">E22</f>
        <v>16</v>
      </c>
      <c r="G51" s="52">
        <f t="shared" si="10"/>
        <v>7</v>
      </c>
      <c r="H51" s="52">
        <f t="shared" si="10"/>
        <v>1</v>
      </c>
      <c r="I51" s="52">
        <f t="shared" si="10"/>
        <v>2</v>
      </c>
      <c r="J51" s="52">
        <f t="shared" si="10"/>
        <v>0</v>
      </c>
      <c r="K51" s="52">
        <f t="shared" si="10"/>
        <v>2</v>
      </c>
      <c r="L51" s="52">
        <f t="shared" si="10"/>
        <v>1</v>
      </c>
      <c r="M51" s="52">
        <f t="shared" si="10"/>
        <v>0</v>
      </c>
      <c r="N51" s="72"/>
      <c r="O51" s="52"/>
      <c r="P51" s="39">
        <f>L51/E51*7</f>
        <v>5.263157894736842</v>
      </c>
      <c r="Q51" s="52">
        <v>0</v>
      </c>
      <c r="R51" s="52">
        <v>0</v>
      </c>
      <c r="S51" s="53">
        <v>0</v>
      </c>
    </row>
    <row r="52" spans="2:19" ht="14.25" thickBot="1">
      <c r="B52" s="86">
        <v>16</v>
      </c>
      <c r="C52" s="60" t="s">
        <v>40</v>
      </c>
      <c r="D52" s="87">
        <v>1</v>
      </c>
      <c r="E52" s="87">
        <f>D21</f>
        <v>1.66</v>
      </c>
      <c r="F52" s="87">
        <f aca="true" t="shared" si="11" ref="F52:M52">E21</f>
        <v>47</v>
      </c>
      <c r="G52" s="87">
        <f t="shared" si="11"/>
        <v>13</v>
      </c>
      <c r="H52" s="87">
        <f t="shared" si="11"/>
        <v>2</v>
      </c>
      <c r="I52" s="87">
        <f t="shared" si="11"/>
        <v>5</v>
      </c>
      <c r="J52" s="87">
        <f t="shared" si="11"/>
        <v>3</v>
      </c>
      <c r="K52" s="87">
        <f t="shared" si="11"/>
        <v>5</v>
      </c>
      <c r="L52" s="87">
        <f t="shared" si="11"/>
        <v>2</v>
      </c>
      <c r="M52" s="87">
        <f t="shared" si="11"/>
        <v>0</v>
      </c>
      <c r="N52" s="42"/>
      <c r="O52" s="41"/>
      <c r="P52" s="43">
        <f>L52/E52*7</f>
        <v>8.433734939759036</v>
      </c>
      <c r="Q52" s="41">
        <v>0</v>
      </c>
      <c r="R52" s="41">
        <v>1</v>
      </c>
      <c r="S52" s="44">
        <v>0</v>
      </c>
    </row>
  </sheetData>
  <sheetProtection/>
  <mergeCells count="6">
    <mergeCell ref="A25:N25"/>
    <mergeCell ref="A24:N24"/>
    <mergeCell ref="A1:N1"/>
    <mergeCell ref="N2:N23"/>
    <mergeCell ref="A2:A23"/>
    <mergeCell ref="T26:V26"/>
  </mergeCells>
  <printOptions/>
  <pageMargins left="0.787" right="0.787" top="0.984" bottom="0.984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55"/>
  <sheetViews>
    <sheetView zoomScalePageLayoutView="0" workbookViewId="0" topLeftCell="A121">
      <selection activeCell="P156" sqref="P156"/>
    </sheetView>
  </sheetViews>
  <sheetFormatPr defaultColWidth="9.00390625" defaultRowHeight="13.5"/>
  <cols>
    <col min="1" max="1" width="1.625" style="0" customWidth="1"/>
    <col min="2" max="2" width="6.375" style="0" customWidth="1"/>
    <col min="4" max="13" width="5.625" style="0" customWidth="1"/>
    <col min="14" max="14" width="1.625" style="0" customWidth="1"/>
    <col min="15" max="15" width="6.375" style="0" customWidth="1"/>
    <col min="17" max="21" width="5.625" style="0" customWidth="1"/>
  </cols>
  <sheetData>
    <row r="1" spans="1:14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ht="14.25" thickBot="1">
      <c r="A2" s="153"/>
      <c r="B2" t="s">
        <v>318</v>
      </c>
      <c r="N2" s="153"/>
    </row>
    <row r="3" spans="1:14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7">
        <v>6</v>
      </c>
      <c r="J3" s="7">
        <v>7</v>
      </c>
      <c r="K3" s="8" t="s">
        <v>0</v>
      </c>
      <c r="L3" s="2"/>
      <c r="M3" s="2"/>
      <c r="N3" s="153"/>
    </row>
    <row r="4" spans="1:14" ht="24.75" customHeight="1">
      <c r="A4" s="153"/>
      <c r="C4" s="57" t="s">
        <v>316</v>
      </c>
      <c r="D4" s="9">
        <v>0</v>
      </c>
      <c r="E4" s="9">
        <v>0</v>
      </c>
      <c r="F4" s="9">
        <v>0</v>
      </c>
      <c r="G4" s="9">
        <v>0</v>
      </c>
      <c r="H4" s="9"/>
      <c r="I4" s="9"/>
      <c r="J4" s="9"/>
      <c r="K4" s="10">
        <v>0</v>
      </c>
      <c r="L4" s="2"/>
      <c r="M4" s="2"/>
      <c r="N4" s="153"/>
    </row>
    <row r="5" spans="1:14" ht="24.75" customHeight="1" thickBot="1">
      <c r="A5" s="153"/>
      <c r="C5" s="58" t="s">
        <v>94</v>
      </c>
      <c r="D5" s="11">
        <v>0</v>
      </c>
      <c r="E5" s="11">
        <v>1</v>
      </c>
      <c r="F5" s="11">
        <v>9</v>
      </c>
      <c r="G5" s="11" t="s">
        <v>317</v>
      </c>
      <c r="H5" s="11"/>
      <c r="I5" s="11"/>
      <c r="J5" s="11"/>
      <c r="K5" s="12">
        <v>16</v>
      </c>
      <c r="L5" s="2"/>
      <c r="M5" s="2"/>
      <c r="N5" s="153"/>
    </row>
    <row r="6" spans="1:14" ht="13.5">
      <c r="A6" s="153"/>
      <c r="N6" s="153"/>
    </row>
    <row r="7" spans="1:14" ht="13.5">
      <c r="A7" s="153"/>
      <c r="C7" t="s">
        <v>3</v>
      </c>
      <c r="D7" t="s">
        <v>309</v>
      </c>
      <c r="N7" s="153"/>
    </row>
    <row r="8" spans="1:14" ht="13.5">
      <c r="A8" s="153"/>
      <c r="C8" t="s">
        <v>1</v>
      </c>
      <c r="D8" t="s">
        <v>310</v>
      </c>
      <c r="N8" s="153"/>
    </row>
    <row r="9" spans="1:14" ht="13.5">
      <c r="A9" s="153"/>
      <c r="N9" s="153"/>
    </row>
    <row r="10" spans="1:14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/>
      <c r="N10" s="153"/>
    </row>
    <row r="11" spans="1:14" ht="13.5">
      <c r="A11" s="153"/>
      <c r="B11" s="3" t="s">
        <v>19</v>
      </c>
      <c r="C11" s="4" t="s">
        <v>14</v>
      </c>
      <c r="D11">
        <v>3</v>
      </c>
      <c r="E11">
        <v>3</v>
      </c>
      <c r="F11">
        <v>1</v>
      </c>
      <c r="G11">
        <v>0</v>
      </c>
      <c r="H11">
        <v>1</v>
      </c>
      <c r="I11">
        <f>D11-E11</f>
        <v>0</v>
      </c>
      <c r="J11">
        <v>0</v>
      </c>
      <c r="K11">
        <v>0</v>
      </c>
      <c r="L11">
        <v>0</v>
      </c>
      <c r="N11" s="153"/>
    </row>
    <row r="12" spans="1:14" ht="13.5">
      <c r="A12" s="153"/>
      <c r="B12" s="3" t="s">
        <v>19</v>
      </c>
      <c r="C12" s="4" t="s">
        <v>288</v>
      </c>
      <c r="D12">
        <v>1</v>
      </c>
      <c r="E12">
        <v>1</v>
      </c>
      <c r="F12">
        <v>0</v>
      </c>
      <c r="G12">
        <v>0</v>
      </c>
      <c r="H12">
        <v>0</v>
      </c>
      <c r="I12">
        <f aca="true" t="shared" si="0" ref="I12:I23">D12-E12</f>
        <v>0</v>
      </c>
      <c r="J12">
        <v>0</v>
      </c>
      <c r="K12">
        <v>0</v>
      </c>
      <c r="L12">
        <v>0</v>
      </c>
      <c r="N12" s="153"/>
    </row>
    <row r="13" spans="1:14" ht="13.5">
      <c r="A13" s="153"/>
      <c r="B13" s="3" t="s">
        <v>226</v>
      </c>
      <c r="C13" s="4" t="s">
        <v>23</v>
      </c>
      <c r="D13">
        <v>4</v>
      </c>
      <c r="E13">
        <v>3</v>
      </c>
      <c r="F13">
        <v>1</v>
      </c>
      <c r="G13">
        <v>2</v>
      </c>
      <c r="H13">
        <v>3</v>
      </c>
      <c r="I13">
        <f t="shared" si="0"/>
        <v>1</v>
      </c>
      <c r="J13">
        <v>0</v>
      </c>
      <c r="K13">
        <v>3</v>
      </c>
      <c r="L13">
        <v>0</v>
      </c>
      <c r="N13" s="153"/>
    </row>
    <row r="14" spans="1:14" ht="13.5">
      <c r="A14" s="153"/>
      <c r="B14" s="3" t="s">
        <v>312</v>
      </c>
      <c r="C14" s="4" t="s">
        <v>311</v>
      </c>
      <c r="D14">
        <v>4</v>
      </c>
      <c r="E14">
        <v>1</v>
      </c>
      <c r="F14">
        <v>1</v>
      </c>
      <c r="G14">
        <v>0</v>
      </c>
      <c r="H14">
        <v>3</v>
      </c>
      <c r="I14">
        <f t="shared" si="0"/>
        <v>3</v>
      </c>
      <c r="J14">
        <v>0</v>
      </c>
      <c r="K14">
        <v>0</v>
      </c>
      <c r="L14">
        <v>0</v>
      </c>
      <c r="N14" s="153"/>
    </row>
    <row r="15" spans="1:14" ht="13.5">
      <c r="A15" s="153"/>
      <c r="B15" s="3" t="s">
        <v>313</v>
      </c>
      <c r="C15" s="4" t="s">
        <v>16</v>
      </c>
      <c r="D15">
        <v>4</v>
      </c>
      <c r="E15">
        <v>3</v>
      </c>
      <c r="F15">
        <v>2</v>
      </c>
      <c r="G15">
        <v>6</v>
      </c>
      <c r="H15">
        <v>2</v>
      </c>
      <c r="I15">
        <f t="shared" si="0"/>
        <v>1</v>
      </c>
      <c r="J15">
        <v>0</v>
      </c>
      <c r="K15">
        <v>1</v>
      </c>
      <c r="L15">
        <v>0</v>
      </c>
      <c r="N15" s="153"/>
    </row>
    <row r="16" spans="1:14" ht="13.5">
      <c r="A16" s="153"/>
      <c r="B16" s="3" t="s">
        <v>154</v>
      </c>
      <c r="C16" s="4" t="s">
        <v>24</v>
      </c>
      <c r="D16">
        <v>3</v>
      </c>
      <c r="E16">
        <v>3</v>
      </c>
      <c r="F16">
        <v>0</v>
      </c>
      <c r="G16">
        <v>0</v>
      </c>
      <c r="H16">
        <v>0</v>
      </c>
      <c r="I16">
        <f t="shared" si="0"/>
        <v>0</v>
      </c>
      <c r="J16">
        <v>0</v>
      </c>
      <c r="K16">
        <v>0</v>
      </c>
      <c r="L16">
        <v>0</v>
      </c>
      <c r="N16" s="153"/>
    </row>
    <row r="17" spans="1:14" ht="13.5">
      <c r="A17" s="153"/>
      <c r="B17" s="3" t="s">
        <v>229</v>
      </c>
      <c r="C17" s="4" t="s">
        <v>60</v>
      </c>
      <c r="D17">
        <v>2</v>
      </c>
      <c r="E17">
        <v>2</v>
      </c>
      <c r="F17">
        <v>2</v>
      </c>
      <c r="G17">
        <v>2</v>
      </c>
      <c r="H17">
        <v>2</v>
      </c>
      <c r="I17">
        <f t="shared" si="0"/>
        <v>0</v>
      </c>
      <c r="J17">
        <v>0</v>
      </c>
      <c r="K17">
        <v>0</v>
      </c>
      <c r="L17">
        <v>0</v>
      </c>
      <c r="N17" s="153"/>
    </row>
    <row r="18" spans="1:14" ht="13.5">
      <c r="A18" s="153"/>
      <c r="B18" s="3" t="s">
        <v>229</v>
      </c>
      <c r="C18" s="4" t="s">
        <v>86</v>
      </c>
      <c r="D18">
        <v>1</v>
      </c>
      <c r="E18">
        <v>0</v>
      </c>
      <c r="F18">
        <v>0</v>
      </c>
      <c r="G18">
        <v>0</v>
      </c>
      <c r="H18">
        <v>1</v>
      </c>
      <c r="I18">
        <f t="shared" si="0"/>
        <v>1</v>
      </c>
      <c r="J18">
        <v>0</v>
      </c>
      <c r="K18">
        <v>1</v>
      </c>
      <c r="L18">
        <v>0</v>
      </c>
      <c r="N18" s="153"/>
    </row>
    <row r="19" spans="1:14" ht="13.5">
      <c r="A19" s="153"/>
      <c r="B19" s="3" t="s">
        <v>245</v>
      </c>
      <c r="C19" s="4" t="s">
        <v>114</v>
      </c>
      <c r="D19">
        <v>2</v>
      </c>
      <c r="E19">
        <v>0</v>
      </c>
      <c r="F19">
        <v>0</v>
      </c>
      <c r="G19">
        <v>0</v>
      </c>
      <c r="H19">
        <v>1</v>
      </c>
      <c r="I19">
        <f t="shared" si="0"/>
        <v>2</v>
      </c>
      <c r="J19">
        <v>0</v>
      </c>
      <c r="K19">
        <v>1</v>
      </c>
      <c r="L19">
        <v>0</v>
      </c>
      <c r="N19" s="153"/>
    </row>
    <row r="20" spans="1:14" ht="13.5">
      <c r="A20" s="153"/>
      <c r="B20" s="3" t="s">
        <v>245</v>
      </c>
      <c r="C20" s="4" t="s">
        <v>136</v>
      </c>
      <c r="D20">
        <v>1</v>
      </c>
      <c r="E20">
        <v>0</v>
      </c>
      <c r="F20">
        <v>0</v>
      </c>
      <c r="G20">
        <v>0</v>
      </c>
      <c r="H20">
        <v>1</v>
      </c>
      <c r="I20">
        <f t="shared" si="0"/>
        <v>1</v>
      </c>
      <c r="J20">
        <v>0</v>
      </c>
      <c r="K20">
        <v>0</v>
      </c>
      <c r="L20">
        <v>0</v>
      </c>
      <c r="N20" s="153"/>
    </row>
    <row r="21" spans="1:14" ht="13.5">
      <c r="A21" s="153"/>
      <c r="B21" s="3" t="s">
        <v>225</v>
      </c>
      <c r="C21" s="4" t="s">
        <v>314</v>
      </c>
      <c r="D21">
        <v>2</v>
      </c>
      <c r="E21">
        <v>1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  <c r="L21">
        <v>0</v>
      </c>
      <c r="N21" s="153"/>
    </row>
    <row r="22" spans="1:14" ht="13.5">
      <c r="A22" s="153"/>
      <c r="B22" s="47" t="s">
        <v>315</v>
      </c>
      <c r="C22" s="4" t="s">
        <v>233</v>
      </c>
      <c r="D22">
        <v>1</v>
      </c>
      <c r="E22">
        <v>1</v>
      </c>
      <c r="F22">
        <v>0</v>
      </c>
      <c r="G22">
        <v>0</v>
      </c>
      <c r="H22">
        <v>0</v>
      </c>
      <c r="I22">
        <f t="shared" si="0"/>
        <v>0</v>
      </c>
      <c r="J22">
        <v>1</v>
      </c>
      <c r="K22">
        <v>0</v>
      </c>
      <c r="L22">
        <v>0</v>
      </c>
      <c r="N22" s="153"/>
    </row>
    <row r="23" spans="1:14" ht="13.5">
      <c r="A23" s="153"/>
      <c r="B23" s="3" t="s">
        <v>235</v>
      </c>
      <c r="C23" s="4" t="s">
        <v>76</v>
      </c>
      <c r="D23">
        <v>3</v>
      </c>
      <c r="E23">
        <v>2</v>
      </c>
      <c r="F23">
        <v>1</v>
      </c>
      <c r="G23">
        <v>2</v>
      </c>
      <c r="H23">
        <v>1</v>
      </c>
      <c r="I23">
        <f t="shared" si="0"/>
        <v>1</v>
      </c>
      <c r="J23">
        <v>0</v>
      </c>
      <c r="K23">
        <v>1</v>
      </c>
      <c r="L23">
        <v>0</v>
      </c>
      <c r="N23" s="153"/>
    </row>
    <row r="24" spans="1:14" ht="13.5">
      <c r="A24" s="153"/>
      <c r="B24" s="3"/>
      <c r="C24" s="4"/>
      <c r="N24" s="153"/>
    </row>
    <row r="25" spans="1:14" ht="13.5">
      <c r="A25" s="153"/>
      <c r="B25" s="3"/>
      <c r="C25" s="4" t="s">
        <v>62</v>
      </c>
      <c r="D25" s="1" t="s">
        <v>65</v>
      </c>
      <c r="E25" s="1" t="s">
        <v>66</v>
      </c>
      <c r="F25" s="1" t="s">
        <v>5</v>
      </c>
      <c r="G25" s="1" t="s">
        <v>7</v>
      </c>
      <c r="H25" s="1" t="s">
        <v>9</v>
      </c>
      <c r="I25" s="1" t="s">
        <v>13</v>
      </c>
      <c r="J25" s="1" t="s">
        <v>63</v>
      </c>
      <c r="K25" s="1" t="s">
        <v>64</v>
      </c>
      <c r="L25" s="1" t="s">
        <v>69</v>
      </c>
      <c r="M25" s="1"/>
      <c r="N25" s="153"/>
    </row>
    <row r="26" spans="1:14" ht="13.5">
      <c r="A26" s="153"/>
      <c r="B26" s="3"/>
      <c r="C26" s="4" t="s">
        <v>289</v>
      </c>
      <c r="D26">
        <v>3</v>
      </c>
      <c r="E26">
        <v>57</v>
      </c>
      <c r="F26">
        <v>12</v>
      </c>
      <c r="G26">
        <v>0</v>
      </c>
      <c r="H26">
        <v>4</v>
      </c>
      <c r="I26">
        <v>5</v>
      </c>
      <c r="J26">
        <v>0</v>
      </c>
      <c r="K26">
        <v>0</v>
      </c>
      <c r="L26">
        <v>0</v>
      </c>
      <c r="M26" s="1"/>
      <c r="N26" s="153"/>
    </row>
    <row r="27" spans="1:14" ht="13.5">
      <c r="A27" s="153"/>
      <c r="B27" s="3"/>
      <c r="C27" s="4" t="s">
        <v>34</v>
      </c>
      <c r="D27">
        <v>1</v>
      </c>
      <c r="E27">
        <v>13</v>
      </c>
      <c r="F27">
        <v>4</v>
      </c>
      <c r="G27">
        <v>1</v>
      </c>
      <c r="H27">
        <v>0</v>
      </c>
      <c r="I27">
        <v>1</v>
      </c>
      <c r="J27">
        <v>0</v>
      </c>
      <c r="K27">
        <v>0</v>
      </c>
      <c r="L27">
        <v>0</v>
      </c>
      <c r="N27" s="153"/>
    </row>
    <row r="28" spans="1:14" ht="13.5">
      <c r="A28" s="153"/>
      <c r="B28" s="3"/>
      <c r="C28" s="4"/>
      <c r="N28" s="153"/>
    </row>
    <row r="29" spans="1:14" ht="9" customHeight="1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</row>
    <row r="30" spans="1:14" ht="14.25" customHeight="1" thickBot="1">
      <c r="A30" s="153"/>
      <c r="B30" t="s">
        <v>319</v>
      </c>
      <c r="N30" s="153"/>
    </row>
    <row r="31" spans="1:14" ht="24.75" customHeight="1">
      <c r="A31" s="153"/>
      <c r="C31" s="6"/>
      <c r="D31" s="7">
        <v>1</v>
      </c>
      <c r="E31" s="7">
        <v>2</v>
      </c>
      <c r="F31" s="7">
        <v>3</v>
      </c>
      <c r="G31" s="7">
        <v>4</v>
      </c>
      <c r="H31" s="7">
        <v>5</v>
      </c>
      <c r="I31" s="7">
        <v>6</v>
      </c>
      <c r="J31" s="7">
        <v>7</v>
      </c>
      <c r="K31" s="8" t="s">
        <v>0</v>
      </c>
      <c r="L31" s="2"/>
      <c r="M31" s="2"/>
      <c r="N31" s="153"/>
    </row>
    <row r="32" spans="1:14" ht="24.75" customHeight="1">
      <c r="A32" s="153"/>
      <c r="C32" s="57" t="s">
        <v>320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0">
        <v>0</v>
      </c>
      <c r="L32" s="2"/>
      <c r="M32" s="2"/>
      <c r="N32" s="153"/>
    </row>
    <row r="33" spans="1:14" ht="24.75" customHeight="1" thickBot="1">
      <c r="A33" s="153"/>
      <c r="C33" s="58" t="s">
        <v>94</v>
      </c>
      <c r="D33" s="11">
        <v>0</v>
      </c>
      <c r="E33" s="11">
        <v>1</v>
      </c>
      <c r="F33" s="11">
        <v>0</v>
      </c>
      <c r="G33" s="11">
        <v>0</v>
      </c>
      <c r="H33" s="11">
        <v>0</v>
      </c>
      <c r="I33" s="11">
        <v>2</v>
      </c>
      <c r="J33" s="11" t="s">
        <v>262</v>
      </c>
      <c r="K33" s="12">
        <v>3</v>
      </c>
      <c r="L33" s="2"/>
      <c r="M33" s="2"/>
      <c r="N33" s="153"/>
    </row>
    <row r="34" spans="1:14" ht="13.5">
      <c r="A34" s="153"/>
      <c r="N34" s="153"/>
    </row>
    <row r="35" spans="1:14" ht="13.5">
      <c r="A35" s="153"/>
      <c r="C35" t="s">
        <v>3</v>
      </c>
      <c r="D35" t="s">
        <v>106</v>
      </c>
      <c r="N35" s="153"/>
    </row>
    <row r="36" spans="1:14" ht="13.5">
      <c r="A36" s="153"/>
      <c r="N36" s="153"/>
    </row>
    <row r="37" spans="1:14" ht="13.5">
      <c r="A37" s="153"/>
      <c r="C37" s="1" t="s">
        <v>4</v>
      </c>
      <c r="D37" s="1" t="s">
        <v>5</v>
      </c>
      <c r="E37" s="1" t="s">
        <v>6</v>
      </c>
      <c r="F37" s="1" t="s">
        <v>7</v>
      </c>
      <c r="G37" s="1" t="s">
        <v>8</v>
      </c>
      <c r="H37" s="1" t="s">
        <v>11</v>
      </c>
      <c r="I37" s="1" t="s">
        <v>9</v>
      </c>
      <c r="J37" s="1" t="s">
        <v>13</v>
      </c>
      <c r="K37" s="1" t="s">
        <v>10</v>
      </c>
      <c r="L37" s="1" t="s">
        <v>12</v>
      </c>
      <c r="M37" s="1"/>
      <c r="N37" s="153"/>
    </row>
    <row r="38" spans="1:14" ht="13.5">
      <c r="A38" s="153"/>
      <c r="B38" s="3" t="s">
        <v>19</v>
      </c>
      <c r="C38" s="4" t="s">
        <v>14</v>
      </c>
      <c r="D38">
        <v>4</v>
      </c>
      <c r="E38">
        <v>4</v>
      </c>
      <c r="F38">
        <v>1</v>
      </c>
      <c r="G38">
        <v>0</v>
      </c>
      <c r="H38">
        <v>0</v>
      </c>
      <c r="I38">
        <f>D38-E38</f>
        <v>0</v>
      </c>
      <c r="J38">
        <v>0</v>
      </c>
      <c r="K38">
        <v>1</v>
      </c>
      <c r="L38">
        <v>0</v>
      </c>
      <c r="N38" s="153"/>
    </row>
    <row r="39" spans="1:14" ht="13.5">
      <c r="A39" s="153"/>
      <c r="B39" s="3" t="s">
        <v>226</v>
      </c>
      <c r="C39" s="4" t="s">
        <v>23</v>
      </c>
      <c r="D39">
        <v>4</v>
      </c>
      <c r="E39">
        <v>3</v>
      </c>
      <c r="F39">
        <v>0</v>
      </c>
      <c r="G39">
        <v>0</v>
      </c>
      <c r="H39">
        <v>0</v>
      </c>
      <c r="I39">
        <f aca="true" t="shared" si="1" ref="I39:I46">D39-E39</f>
        <v>1</v>
      </c>
      <c r="J39">
        <v>0</v>
      </c>
      <c r="K39">
        <v>2</v>
      </c>
      <c r="L39">
        <v>0</v>
      </c>
      <c r="N39" s="153"/>
    </row>
    <row r="40" spans="1:14" ht="13.5">
      <c r="A40" s="153"/>
      <c r="B40" s="3" t="s">
        <v>128</v>
      </c>
      <c r="C40" s="4" t="s">
        <v>311</v>
      </c>
      <c r="D40">
        <v>4</v>
      </c>
      <c r="E40">
        <v>1</v>
      </c>
      <c r="F40">
        <v>0</v>
      </c>
      <c r="G40">
        <v>0</v>
      </c>
      <c r="H40">
        <v>0</v>
      </c>
      <c r="I40">
        <f t="shared" si="1"/>
        <v>3</v>
      </c>
      <c r="J40">
        <v>0</v>
      </c>
      <c r="K40">
        <v>1</v>
      </c>
      <c r="L40">
        <v>1</v>
      </c>
      <c r="N40" s="153"/>
    </row>
    <row r="41" spans="1:14" ht="13.5">
      <c r="A41" s="153"/>
      <c r="B41" s="3" t="s">
        <v>103</v>
      </c>
      <c r="C41" s="4" t="s">
        <v>16</v>
      </c>
      <c r="D41">
        <v>4</v>
      </c>
      <c r="E41">
        <v>3</v>
      </c>
      <c r="F41">
        <v>0</v>
      </c>
      <c r="G41">
        <v>0</v>
      </c>
      <c r="H41">
        <v>0</v>
      </c>
      <c r="I41">
        <f t="shared" si="1"/>
        <v>1</v>
      </c>
      <c r="J41">
        <v>1</v>
      </c>
      <c r="K41">
        <v>1</v>
      </c>
      <c r="L41">
        <v>0</v>
      </c>
      <c r="N41" s="153"/>
    </row>
    <row r="42" spans="1:14" ht="13.5">
      <c r="A42" s="153"/>
      <c r="B42" s="3" t="s">
        <v>104</v>
      </c>
      <c r="C42" s="4" t="s">
        <v>24</v>
      </c>
      <c r="D42">
        <v>3</v>
      </c>
      <c r="E42">
        <v>3</v>
      </c>
      <c r="F42">
        <v>0</v>
      </c>
      <c r="G42">
        <v>0</v>
      </c>
      <c r="H42">
        <v>0</v>
      </c>
      <c r="I42">
        <f t="shared" si="1"/>
        <v>0</v>
      </c>
      <c r="J42">
        <v>0</v>
      </c>
      <c r="K42">
        <v>0</v>
      </c>
      <c r="L42">
        <v>0</v>
      </c>
      <c r="N42" s="153"/>
    </row>
    <row r="43" spans="1:14" ht="13.5">
      <c r="A43" s="153"/>
      <c r="B43" s="3" t="s">
        <v>229</v>
      </c>
      <c r="C43" s="4" t="s">
        <v>60</v>
      </c>
      <c r="D43">
        <v>3</v>
      </c>
      <c r="E43">
        <v>3</v>
      </c>
      <c r="F43">
        <v>1</v>
      </c>
      <c r="G43">
        <v>0</v>
      </c>
      <c r="H43">
        <v>2</v>
      </c>
      <c r="I43">
        <f t="shared" si="1"/>
        <v>0</v>
      </c>
      <c r="J43">
        <v>0</v>
      </c>
      <c r="K43">
        <v>2</v>
      </c>
      <c r="L43">
        <v>0</v>
      </c>
      <c r="N43" s="153"/>
    </row>
    <row r="44" spans="1:14" ht="13.5">
      <c r="A44" s="153"/>
      <c r="B44" s="3" t="s">
        <v>245</v>
      </c>
      <c r="C44" s="4" t="s">
        <v>114</v>
      </c>
      <c r="D44">
        <v>3</v>
      </c>
      <c r="E44">
        <v>3</v>
      </c>
      <c r="F44">
        <v>0</v>
      </c>
      <c r="G44">
        <v>0</v>
      </c>
      <c r="H44">
        <v>0</v>
      </c>
      <c r="I44">
        <f t="shared" si="1"/>
        <v>0</v>
      </c>
      <c r="J44">
        <v>1</v>
      </c>
      <c r="K44">
        <v>0</v>
      </c>
      <c r="L44">
        <v>0</v>
      </c>
      <c r="N44" s="153"/>
    </row>
    <row r="45" spans="1:14" ht="13.5">
      <c r="A45" s="153"/>
      <c r="B45" s="3" t="s">
        <v>225</v>
      </c>
      <c r="C45" s="4" t="s">
        <v>314</v>
      </c>
      <c r="D45">
        <v>3</v>
      </c>
      <c r="E45">
        <v>3</v>
      </c>
      <c r="F45">
        <v>0</v>
      </c>
      <c r="G45">
        <v>0</v>
      </c>
      <c r="H45">
        <v>0</v>
      </c>
      <c r="I45">
        <f t="shared" si="1"/>
        <v>0</v>
      </c>
      <c r="J45">
        <v>0</v>
      </c>
      <c r="K45">
        <v>0</v>
      </c>
      <c r="L45">
        <v>0</v>
      </c>
      <c r="N45" s="153"/>
    </row>
    <row r="46" spans="1:14" ht="13.5">
      <c r="A46" s="153"/>
      <c r="B46" s="3" t="s">
        <v>235</v>
      </c>
      <c r="C46" s="4" t="s">
        <v>76</v>
      </c>
      <c r="D46">
        <v>3</v>
      </c>
      <c r="E46">
        <v>2</v>
      </c>
      <c r="F46">
        <v>0</v>
      </c>
      <c r="G46">
        <v>0</v>
      </c>
      <c r="H46">
        <v>1</v>
      </c>
      <c r="I46">
        <f t="shared" si="1"/>
        <v>1</v>
      </c>
      <c r="J46">
        <v>1</v>
      </c>
      <c r="K46">
        <v>3</v>
      </c>
      <c r="L46">
        <v>0</v>
      </c>
      <c r="N46" s="153"/>
    </row>
    <row r="47" spans="1:14" ht="13.5">
      <c r="A47" s="153"/>
      <c r="B47" s="3"/>
      <c r="C47" s="4"/>
      <c r="N47" s="153"/>
    </row>
    <row r="48" spans="1:14" ht="13.5">
      <c r="A48" s="153"/>
      <c r="B48" s="3"/>
      <c r="C48" s="4" t="s">
        <v>62</v>
      </c>
      <c r="D48" s="1" t="s">
        <v>65</v>
      </c>
      <c r="E48" s="1" t="s">
        <v>66</v>
      </c>
      <c r="F48" s="1" t="s">
        <v>5</v>
      </c>
      <c r="G48" s="1" t="s">
        <v>7</v>
      </c>
      <c r="H48" s="1" t="s">
        <v>9</v>
      </c>
      <c r="I48" s="1" t="s">
        <v>13</v>
      </c>
      <c r="J48" s="1" t="s">
        <v>63</v>
      </c>
      <c r="K48" s="1" t="s">
        <v>64</v>
      </c>
      <c r="L48" s="1" t="s">
        <v>69</v>
      </c>
      <c r="M48" s="1"/>
      <c r="N48" s="153"/>
    </row>
    <row r="49" spans="1:14" ht="13.5">
      <c r="A49" s="153"/>
      <c r="B49" s="3"/>
      <c r="C49" s="4" t="s">
        <v>105</v>
      </c>
      <c r="D49">
        <v>7</v>
      </c>
      <c r="E49">
        <v>73</v>
      </c>
      <c r="F49">
        <v>24</v>
      </c>
      <c r="G49">
        <v>1</v>
      </c>
      <c r="H49">
        <v>1</v>
      </c>
      <c r="I49">
        <v>2</v>
      </c>
      <c r="J49">
        <v>0</v>
      </c>
      <c r="K49">
        <v>0</v>
      </c>
      <c r="L49">
        <v>0</v>
      </c>
      <c r="M49" s="1"/>
      <c r="N49" s="153"/>
    </row>
    <row r="50" spans="1:14" ht="13.5">
      <c r="A50" s="153"/>
      <c r="N50" s="153"/>
    </row>
    <row r="51" spans="1:14" ht="9" customHeight="1">
      <c r="A51" s="153"/>
      <c r="B51" s="153"/>
      <c r="C51" s="153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</row>
    <row r="52" spans="1:14" ht="14.25" customHeight="1" thickBot="1">
      <c r="A52" s="153"/>
      <c r="B52" t="s">
        <v>321</v>
      </c>
      <c r="N52" s="153"/>
    </row>
    <row r="53" spans="1:14" ht="24.75" customHeight="1">
      <c r="A53" s="153"/>
      <c r="C53" s="6"/>
      <c r="D53" s="7">
        <v>1</v>
      </c>
      <c r="E53" s="7">
        <v>2</v>
      </c>
      <c r="F53" s="7">
        <v>3</v>
      </c>
      <c r="G53" s="7">
        <v>4</v>
      </c>
      <c r="H53" s="7">
        <v>5</v>
      </c>
      <c r="I53" s="7">
        <v>6</v>
      </c>
      <c r="J53" s="7">
        <v>7</v>
      </c>
      <c r="K53" s="8" t="s">
        <v>0</v>
      </c>
      <c r="L53" s="2"/>
      <c r="M53" s="2"/>
      <c r="N53" s="153"/>
    </row>
    <row r="54" spans="1:14" ht="24.75" customHeight="1">
      <c r="A54" s="153"/>
      <c r="C54" s="57" t="s">
        <v>322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/>
      <c r="J54" s="9"/>
      <c r="K54" s="10">
        <v>0</v>
      </c>
      <c r="L54" s="2"/>
      <c r="M54" s="2"/>
      <c r="N54" s="153"/>
    </row>
    <row r="55" spans="1:14" ht="24.75" customHeight="1" thickBot="1">
      <c r="A55" s="153"/>
      <c r="C55" s="58" t="s">
        <v>94</v>
      </c>
      <c r="D55" s="11">
        <v>4</v>
      </c>
      <c r="E55" s="11">
        <v>6</v>
      </c>
      <c r="F55" s="11">
        <v>0</v>
      </c>
      <c r="G55" s="11">
        <v>0</v>
      </c>
      <c r="H55" s="11" t="s">
        <v>262</v>
      </c>
      <c r="I55" s="11"/>
      <c r="J55" s="11"/>
      <c r="K55" s="12">
        <v>10</v>
      </c>
      <c r="L55" s="2"/>
      <c r="M55" s="2"/>
      <c r="N55" s="153"/>
    </row>
    <row r="56" spans="1:14" ht="13.5" customHeight="1">
      <c r="A56" s="153"/>
      <c r="N56" s="153"/>
    </row>
    <row r="57" spans="1:14" ht="13.5" customHeight="1">
      <c r="A57" s="153"/>
      <c r="C57" t="s">
        <v>3</v>
      </c>
      <c r="D57" t="s">
        <v>327</v>
      </c>
      <c r="N57" s="153"/>
    </row>
    <row r="58" spans="1:14" ht="13.5" customHeight="1">
      <c r="A58" s="153"/>
      <c r="C58" t="s">
        <v>1</v>
      </c>
      <c r="D58" t="s">
        <v>328</v>
      </c>
      <c r="N58" s="153"/>
    </row>
    <row r="59" spans="1:14" ht="13.5" customHeight="1">
      <c r="A59" s="153"/>
      <c r="C59" t="s">
        <v>98</v>
      </c>
      <c r="D59" t="s">
        <v>171</v>
      </c>
      <c r="N59" s="153"/>
    </row>
    <row r="60" spans="1:14" ht="13.5" customHeight="1">
      <c r="A60" s="153"/>
      <c r="C60" t="s">
        <v>2</v>
      </c>
      <c r="D60" t="s">
        <v>171</v>
      </c>
      <c r="N60" s="153"/>
    </row>
    <row r="61" spans="1:14" ht="13.5" customHeight="1">
      <c r="A61" s="153"/>
      <c r="N61" s="153"/>
    </row>
    <row r="62" spans="1:14" ht="13.5" customHeight="1">
      <c r="A62" s="153"/>
      <c r="C62" s="1" t="s">
        <v>4</v>
      </c>
      <c r="D62" s="1" t="s">
        <v>5</v>
      </c>
      <c r="E62" s="1" t="s">
        <v>6</v>
      </c>
      <c r="F62" s="1" t="s">
        <v>7</v>
      </c>
      <c r="G62" s="1" t="s">
        <v>8</v>
      </c>
      <c r="H62" s="1" t="s">
        <v>11</v>
      </c>
      <c r="I62" s="1" t="s">
        <v>9</v>
      </c>
      <c r="J62" s="1" t="s">
        <v>13</v>
      </c>
      <c r="K62" s="1" t="s">
        <v>10</v>
      </c>
      <c r="L62" s="1" t="s">
        <v>12</v>
      </c>
      <c r="M62" s="1"/>
      <c r="N62" s="153"/>
    </row>
    <row r="63" spans="1:14" ht="13.5" customHeight="1">
      <c r="A63" s="153"/>
      <c r="B63" s="3" t="s">
        <v>305</v>
      </c>
      <c r="C63" s="4" t="s">
        <v>323</v>
      </c>
      <c r="D63">
        <v>3</v>
      </c>
      <c r="E63">
        <v>3</v>
      </c>
      <c r="F63">
        <v>0</v>
      </c>
      <c r="G63">
        <v>0</v>
      </c>
      <c r="H63">
        <v>0</v>
      </c>
      <c r="I63">
        <f>D63-E63</f>
        <v>0</v>
      </c>
      <c r="J63">
        <v>0</v>
      </c>
      <c r="K63">
        <v>0</v>
      </c>
      <c r="L63">
        <v>0</v>
      </c>
      <c r="N63" s="153"/>
    </row>
    <row r="64" spans="1:14" ht="13.5" customHeight="1">
      <c r="A64" s="153"/>
      <c r="B64" s="3" t="s">
        <v>226</v>
      </c>
      <c r="C64" s="4" t="s">
        <v>23</v>
      </c>
      <c r="D64">
        <v>3</v>
      </c>
      <c r="E64">
        <v>3</v>
      </c>
      <c r="F64">
        <v>0</v>
      </c>
      <c r="G64">
        <v>0</v>
      </c>
      <c r="H64">
        <v>1</v>
      </c>
      <c r="I64">
        <f aca="true" t="shared" si="2" ref="I64:I72">D64-E64</f>
        <v>0</v>
      </c>
      <c r="J64">
        <v>0</v>
      </c>
      <c r="K64">
        <v>1</v>
      </c>
      <c r="L64">
        <v>0</v>
      </c>
      <c r="N64" s="153"/>
    </row>
    <row r="65" spans="1:14" ht="13.5" customHeight="1">
      <c r="A65" s="153"/>
      <c r="B65" s="3" t="s">
        <v>102</v>
      </c>
      <c r="C65" s="4" t="s">
        <v>15</v>
      </c>
      <c r="D65">
        <v>3</v>
      </c>
      <c r="E65">
        <v>2</v>
      </c>
      <c r="F65">
        <v>0</v>
      </c>
      <c r="G65">
        <v>0</v>
      </c>
      <c r="H65">
        <v>1</v>
      </c>
      <c r="I65">
        <f t="shared" si="2"/>
        <v>1</v>
      </c>
      <c r="J65">
        <v>0</v>
      </c>
      <c r="K65">
        <v>0</v>
      </c>
      <c r="L65">
        <v>0</v>
      </c>
      <c r="N65" s="153"/>
    </row>
    <row r="66" spans="1:14" ht="13.5" customHeight="1">
      <c r="A66" s="153"/>
      <c r="B66" s="3" t="s">
        <v>102</v>
      </c>
      <c r="C66" s="4" t="s">
        <v>288</v>
      </c>
      <c r="D66">
        <v>0</v>
      </c>
      <c r="E66">
        <v>0</v>
      </c>
      <c r="F66">
        <v>0</v>
      </c>
      <c r="G66">
        <v>0</v>
      </c>
      <c r="H66">
        <v>0</v>
      </c>
      <c r="I66">
        <f t="shared" si="2"/>
        <v>0</v>
      </c>
      <c r="J66">
        <v>0</v>
      </c>
      <c r="K66">
        <v>0</v>
      </c>
      <c r="L66">
        <v>0</v>
      </c>
      <c r="N66" s="153"/>
    </row>
    <row r="67" spans="1:14" ht="13.5" customHeight="1">
      <c r="A67" s="153"/>
      <c r="B67" s="3" t="s">
        <v>324</v>
      </c>
      <c r="C67" s="4" t="s">
        <v>16</v>
      </c>
      <c r="D67">
        <v>3</v>
      </c>
      <c r="E67">
        <v>3</v>
      </c>
      <c r="F67">
        <v>3</v>
      </c>
      <c r="G67">
        <v>1</v>
      </c>
      <c r="H67">
        <v>2</v>
      </c>
      <c r="I67">
        <f t="shared" si="2"/>
        <v>0</v>
      </c>
      <c r="J67">
        <v>0</v>
      </c>
      <c r="K67">
        <v>0</v>
      </c>
      <c r="L67">
        <v>0</v>
      </c>
      <c r="N67" s="153"/>
    </row>
    <row r="68" spans="1:14" ht="13.5" customHeight="1">
      <c r="A68" s="153"/>
      <c r="B68" s="3" t="s">
        <v>325</v>
      </c>
      <c r="C68" s="4" t="s">
        <v>263</v>
      </c>
      <c r="D68">
        <v>3</v>
      </c>
      <c r="E68">
        <v>3</v>
      </c>
      <c r="F68">
        <v>1</v>
      </c>
      <c r="G68">
        <v>1</v>
      </c>
      <c r="H68">
        <v>2</v>
      </c>
      <c r="I68">
        <f t="shared" si="2"/>
        <v>0</v>
      </c>
      <c r="J68">
        <v>0</v>
      </c>
      <c r="K68">
        <v>1</v>
      </c>
      <c r="L68">
        <v>0</v>
      </c>
      <c r="N68" s="153"/>
    </row>
    <row r="69" spans="1:14" ht="13.5" customHeight="1">
      <c r="A69" s="153"/>
      <c r="B69" s="3" t="s">
        <v>229</v>
      </c>
      <c r="C69" s="4" t="s">
        <v>60</v>
      </c>
      <c r="D69">
        <v>3</v>
      </c>
      <c r="E69">
        <v>3</v>
      </c>
      <c r="F69">
        <v>2</v>
      </c>
      <c r="G69">
        <v>3</v>
      </c>
      <c r="H69">
        <v>2</v>
      </c>
      <c r="I69">
        <f t="shared" si="2"/>
        <v>0</v>
      </c>
      <c r="J69">
        <v>0</v>
      </c>
      <c r="K69">
        <v>0</v>
      </c>
      <c r="L69">
        <v>0</v>
      </c>
      <c r="N69" s="153"/>
    </row>
    <row r="70" spans="1:14" ht="13.5" customHeight="1">
      <c r="A70" s="153"/>
      <c r="B70" s="3" t="s">
        <v>245</v>
      </c>
      <c r="C70" s="4" t="s">
        <v>114</v>
      </c>
      <c r="D70">
        <v>2</v>
      </c>
      <c r="E70">
        <v>2</v>
      </c>
      <c r="F70">
        <v>1</v>
      </c>
      <c r="G70">
        <v>0</v>
      </c>
      <c r="H70">
        <v>0</v>
      </c>
      <c r="I70">
        <f t="shared" si="2"/>
        <v>0</v>
      </c>
      <c r="J70">
        <v>0</v>
      </c>
      <c r="K70">
        <v>0</v>
      </c>
      <c r="L70">
        <v>0</v>
      </c>
      <c r="N70" s="153"/>
    </row>
    <row r="71" spans="1:14" ht="13.5" customHeight="1">
      <c r="A71" s="153"/>
      <c r="B71" s="3" t="s">
        <v>18</v>
      </c>
      <c r="C71" s="4" t="s">
        <v>115</v>
      </c>
      <c r="D71">
        <v>2</v>
      </c>
      <c r="E71">
        <v>2</v>
      </c>
      <c r="F71">
        <v>1</v>
      </c>
      <c r="G71">
        <v>0</v>
      </c>
      <c r="H71">
        <v>1</v>
      </c>
      <c r="I71">
        <f t="shared" si="2"/>
        <v>0</v>
      </c>
      <c r="J71">
        <v>0</v>
      </c>
      <c r="K71">
        <v>0</v>
      </c>
      <c r="L71">
        <v>0</v>
      </c>
      <c r="N71" s="153"/>
    </row>
    <row r="72" spans="1:14" ht="13.5" customHeight="1">
      <c r="A72" s="153"/>
      <c r="B72" s="3" t="s">
        <v>19</v>
      </c>
      <c r="C72" s="4" t="s">
        <v>326</v>
      </c>
      <c r="D72">
        <v>2</v>
      </c>
      <c r="E72">
        <v>1</v>
      </c>
      <c r="F72">
        <v>0</v>
      </c>
      <c r="G72">
        <v>0</v>
      </c>
      <c r="H72">
        <v>1</v>
      </c>
      <c r="I72">
        <f t="shared" si="2"/>
        <v>1</v>
      </c>
      <c r="J72">
        <v>0</v>
      </c>
      <c r="K72">
        <v>0</v>
      </c>
      <c r="L72">
        <v>0</v>
      </c>
      <c r="N72" s="153"/>
    </row>
    <row r="73" spans="1:14" ht="13.5" customHeight="1">
      <c r="A73" s="153"/>
      <c r="B73" s="3"/>
      <c r="C73" s="4"/>
      <c r="N73" s="153"/>
    </row>
    <row r="74" spans="1:14" ht="13.5" customHeight="1">
      <c r="A74" s="153"/>
      <c r="B74" s="3"/>
      <c r="C74" s="4" t="s">
        <v>62</v>
      </c>
      <c r="D74" s="1" t="s">
        <v>65</v>
      </c>
      <c r="E74" s="1" t="s">
        <v>66</v>
      </c>
      <c r="F74" s="1" t="s">
        <v>5</v>
      </c>
      <c r="G74" s="1" t="s">
        <v>7</v>
      </c>
      <c r="H74" s="1" t="s">
        <v>9</v>
      </c>
      <c r="I74" s="1" t="s">
        <v>13</v>
      </c>
      <c r="J74" s="1" t="s">
        <v>63</v>
      </c>
      <c r="K74" s="1" t="s">
        <v>64</v>
      </c>
      <c r="L74" s="1" t="s">
        <v>69</v>
      </c>
      <c r="M74" s="1"/>
      <c r="N74" s="153"/>
    </row>
    <row r="75" spans="1:14" ht="13.5" customHeight="1">
      <c r="A75" s="153"/>
      <c r="B75" s="3"/>
      <c r="C75" s="4" t="s">
        <v>220</v>
      </c>
      <c r="D75">
        <v>4</v>
      </c>
      <c r="E75">
        <v>68</v>
      </c>
      <c r="F75">
        <v>17</v>
      </c>
      <c r="G75">
        <v>3</v>
      </c>
      <c r="H75">
        <v>2</v>
      </c>
      <c r="I75">
        <v>3</v>
      </c>
      <c r="J75">
        <v>0</v>
      </c>
      <c r="K75">
        <v>0</v>
      </c>
      <c r="L75">
        <v>0</v>
      </c>
      <c r="M75" s="1"/>
      <c r="N75" s="153"/>
    </row>
    <row r="76" spans="1:14" ht="13.5" customHeight="1">
      <c r="A76" s="153"/>
      <c r="C76" s="4" t="s">
        <v>48</v>
      </c>
      <c r="D76">
        <v>1</v>
      </c>
      <c r="E76">
        <v>31</v>
      </c>
      <c r="F76">
        <v>6</v>
      </c>
      <c r="G76">
        <v>2</v>
      </c>
      <c r="H76">
        <v>2</v>
      </c>
      <c r="I76">
        <v>1</v>
      </c>
      <c r="J76">
        <v>0</v>
      </c>
      <c r="K76">
        <v>0</v>
      </c>
      <c r="L76">
        <v>0</v>
      </c>
      <c r="N76" s="153"/>
    </row>
    <row r="77" spans="1:14" ht="13.5" customHeight="1">
      <c r="A77" s="153"/>
      <c r="N77" s="153"/>
    </row>
    <row r="78" spans="1:14" ht="9" customHeight="1">
      <c r="A78" s="153"/>
      <c r="B78" s="153"/>
      <c r="C78" s="153"/>
      <c r="D78" s="153"/>
      <c r="E78" s="153"/>
      <c r="F78" s="153"/>
      <c r="G78" s="153"/>
      <c r="H78" s="153"/>
      <c r="I78" s="153"/>
      <c r="J78" s="153"/>
      <c r="K78" s="153"/>
      <c r="L78" s="153"/>
      <c r="M78" s="153"/>
      <c r="N78" s="153"/>
    </row>
    <row r="79" spans="1:14" ht="14.25" customHeight="1" thickBot="1">
      <c r="A79" s="153"/>
      <c r="B79" t="s">
        <v>329</v>
      </c>
      <c r="N79" s="153"/>
    </row>
    <row r="80" spans="1:14" ht="24.75" customHeight="1">
      <c r="A80" s="153"/>
      <c r="C80" s="6"/>
      <c r="D80" s="7">
        <v>1</v>
      </c>
      <c r="E80" s="7">
        <v>2</v>
      </c>
      <c r="F80" s="7">
        <v>3</v>
      </c>
      <c r="G80" s="7">
        <v>4</v>
      </c>
      <c r="H80" s="7">
        <v>5</v>
      </c>
      <c r="I80" s="7">
        <v>6</v>
      </c>
      <c r="J80" s="7">
        <v>7</v>
      </c>
      <c r="K80" s="8" t="s">
        <v>0</v>
      </c>
      <c r="L80" s="2"/>
      <c r="M80" s="2"/>
      <c r="N80" s="153"/>
    </row>
    <row r="81" spans="1:14" ht="24.75" customHeight="1">
      <c r="A81" s="153"/>
      <c r="C81" s="57" t="s">
        <v>94</v>
      </c>
      <c r="D81" s="9">
        <v>1</v>
      </c>
      <c r="E81" s="9">
        <v>0</v>
      </c>
      <c r="F81" s="9">
        <v>4</v>
      </c>
      <c r="G81" s="9">
        <v>0</v>
      </c>
      <c r="H81" s="9">
        <v>0</v>
      </c>
      <c r="I81" s="9">
        <v>0</v>
      </c>
      <c r="J81" s="9">
        <v>0</v>
      </c>
      <c r="K81" s="10">
        <v>5</v>
      </c>
      <c r="L81" s="2"/>
      <c r="M81" s="2"/>
      <c r="N81" s="153"/>
    </row>
    <row r="82" spans="1:14" ht="24.75" customHeight="1" thickBot="1">
      <c r="A82" s="153"/>
      <c r="C82" s="58" t="s">
        <v>330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2">
        <v>0</v>
      </c>
      <c r="L82" s="2"/>
      <c r="M82" s="2"/>
      <c r="N82" s="153"/>
    </row>
    <row r="83" spans="1:14" ht="13.5" customHeight="1">
      <c r="A83" s="153"/>
      <c r="N83" s="153"/>
    </row>
    <row r="84" spans="1:14" ht="13.5" customHeight="1">
      <c r="A84" s="153"/>
      <c r="C84" t="s">
        <v>3</v>
      </c>
      <c r="D84" t="s">
        <v>106</v>
      </c>
      <c r="N84" s="153"/>
    </row>
    <row r="85" spans="1:14" ht="13.5" customHeight="1">
      <c r="A85" s="153"/>
      <c r="C85" t="s">
        <v>98</v>
      </c>
      <c r="D85" t="s">
        <v>171</v>
      </c>
      <c r="N85" s="153"/>
    </row>
    <row r="86" spans="1:14" ht="13.5" customHeight="1">
      <c r="A86" s="153"/>
      <c r="C86" t="s">
        <v>2</v>
      </c>
      <c r="D86" t="s">
        <v>171</v>
      </c>
      <c r="N86" s="153"/>
    </row>
    <row r="87" spans="1:14" ht="13.5" customHeight="1">
      <c r="A87" s="153"/>
      <c r="N87" s="153"/>
    </row>
    <row r="88" spans="1:14" ht="13.5" customHeight="1">
      <c r="A88" s="153"/>
      <c r="C88" s="1" t="s">
        <v>4</v>
      </c>
      <c r="D88" s="1" t="s">
        <v>5</v>
      </c>
      <c r="E88" s="1" t="s">
        <v>6</v>
      </c>
      <c r="F88" s="1" t="s">
        <v>7</v>
      </c>
      <c r="G88" s="1" t="s">
        <v>8</v>
      </c>
      <c r="H88" s="1" t="s">
        <v>11</v>
      </c>
      <c r="I88" s="1" t="s">
        <v>9</v>
      </c>
      <c r="J88" s="1" t="s">
        <v>13</v>
      </c>
      <c r="K88" s="1" t="s">
        <v>10</v>
      </c>
      <c r="L88" s="1" t="s">
        <v>12</v>
      </c>
      <c r="M88" s="1"/>
      <c r="N88" s="153"/>
    </row>
    <row r="89" spans="1:14" ht="13.5" customHeight="1">
      <c r="A89" s="153"/>
      <c r="B89" s="3" t="s">
        <v>128</v>
      </c>
      <c r="C89" s="4" t="s">
        <v>193</v>
      </c>
      <c r="D89">
        <v>4</v>
      </c>
      <c r="E89">
        <v>4</v>
      </c>
      <c r="F89">
        <v>2</v>
      </c>
      <c r="G89">
        <v>0</v>
      </c>
      <c r="H89">
        <v>2</v>
      </c>
      <c r="I89">
        <f>D89-E89</f>
        <v>0</v>
      </c>
      <c r="J89">
        <v>0</v>
      </c>
      <c r="K89">
        <v>1</v>
      </c>
      <c r="L89">
        <v>0</v>
      </c>
      <c r="N89" s="153"/>
    </row>
    <row r="90" spans="1:14" ht="13.5" customHeight="1">
      <c r="A90" s="153"/>
      <c r="B90" s="3" t="s">
        <v>234</v>
      </c>
      <c r="C90" s="4" t="s">
        <v>276</v>
      </c>
      <c r="D90">
        <v>4</v>
      </c>
      <c r="E90">
        <v>3</v>
      </c>
      <c r="F90">
        <v>0</v>
      </c>
      <c r="G90">
        <v>1</v>
      </c>
      <c r="H90">
        <v>0</v>
      </c>
      <c r="I90">
        <v>0</v>
      </c>
      <c r="J90">
        <v>1</v>
      </c>
      <c r="K90">
        <v>0</v>
      </c>
      <c r="L90">
        <v>0</v>
      </c>
      <c r="N90" s="153"/>
    </row>
    <row r="91" spans="1:14" ht="13.5" customHeight="1">
      <c r="A91" s="153"/>
      <c r="B91" s="3" t="s">
        <v>225</v>
      </c>
      <c r="C91" s="4" t="s">
        <v>15</v>
      </c>
      <c r="D91">
        <v>4</v>
      </c>
      <c r="E91">
        <v>4</v>
      </c>
      <c r="F91">
        <v>1</v>
      </c>
      <c r="G91">
        <v>1</v>
      </c>
      <c r="H91">
        <v>1</v>
      </c>
      <c r="I91">
        <f aca="true" t="shared" si="3" ref="I91:I97">D91-E91</f>
        <v>0</v>
      </c>
      <c r="J91">
        <v>0</v>
      </c>
      <c r="K91">
        <v>1</v>
      </c>
      <c r="L91">
        <v>0</v>
      </c>
      <c r="N91" s="153"/>
    </row>
    <row r="92" spans="1:14" ht="13.5" customHeight="1">
      <c r="A92" s="153"/>
      <c r="B92" s="3" t="s">
        <v>103</v>
      </c>
      <c r="C92" s="4" t="s">
        <v>16</v>
      </c>
      <c r="D92">
        <v>4</v>
      </c>
      <c r="E92">
        <v>4</v>
      </c>
      <c r="F92">
        <v>3</v>
      </c>
      <c r="G92">
        <v>1</v>
      </c>
      <c r="H92">
        <v>1</v>
      </c>
      <c r="I92">
        <f t="shared" si="3"/>
        <v>0</v>
      </c>
      <c r="J92">
        <v>0</v>
      </c>
      <c r="K92">
        <v>0</v>
      </c>
      <c r="L92">
        <v>0</v>
      </c>
      <c r="N92" s="153"/>
    </row>
    <row r="93" spans="1:14" ht="13.5" customHeight="1">
      <c r="A93" s="153"/>
      <c r="B93" s="3" t="s">
        <v>104</v>
      </c>
      <c r="C93" s="4" t="s">
        <v>24</v>
      </c>
      <c r="D93">
        <v>3</v>
      </c>
      <c r="E93">
        <v>3</v>
      </c>
      <c r="F93">
        <v>1</v>
      </c>
      <c r="G93">
        <v>0</v>
      </c>
      <c r="H93">
        <v>0</v>
      </c>
      <c r="I93">
        <f t="shared" si="3"/>
        <v>0</v>
      </c>
      <c r="J93">
        <v>0</v>
      </c>
      <c r="K93">
        <v>0</v>
      </c>
      <c r="L93">
        <v>0</v>
      </c>
      <c r="N93" s="153"/>
    </row>
    <row r="94" spans="1:14" ht="13.5" customHeight="1">
      <c r="A94" s="153"/>
      <c r="B94" s="3" t="s">
        <v>229</v>
      </c>
      <c r="C94" s="4" t="s">
        <v>60</v>
      </c>
      <c r="D94">
        <v>3</v>
      </c>
      <c r="E94">
        <v>2</v>
      </c>
      <c r="F94">
        <v>0</v>
      </c>
      <c r="G94">
        <v>0</v>
      </c>
      <c r="H94">
        <v>0</v>
      </c>
      <c r="I94">
        <f t="shared" si="3"/>
        <v>1</v>
      </c>
      <c r="J94">
        <v>1</v>
      </c>
      <c r="K94">
        <v>0</v>
      </c>
      <c r="L94">
        <v>0</v>
      </c>
      <c r="N94" s="153"/>
    </row>
    <row r="95" spans="1:14" ht="13.5" customHeight="1">
      <c r="A95" s="153"/>
      <c r="B95" s="3" t="s">
        <v>245</v>
      </c>
      <c r="C95" s="4" t="s">
        <v>114</v>
      </c>
      <c r="D95">
        <v>3</v>
      </c>
      <c r="E95">
        <v>3</v>
      </c>
      <c r="F95">
        <v>0</v>
      </c>
      <c r="G95">
        <v>0</v>
      </c>
      <c r="H95">
        <v>0</v>
      </c>
      <c r="I95">
        <f t="shared" si="3"/>
        <v>0</v>
      </c>
      <c r="J95">
        <v>0</v>
      </c>
      <c r="K95">
        <v>0</v>
      </c>
      <c r="L95">
        <v>0</v>
      </c>
      <c r="N95" s="153"/>
    </row>
    <row r="96" spans="1:14" ht="13.5" customHeight="1">
      <c r="A96" s="153"/>
      <c r="B96" s="3" t="s">
        <v>235</v>
      </c>
      <c r="C96" s="4" t="s">
        <v>115</v>
      </c>
      <c r="D96">
        <v>3</v>
      </c>
      <c r="E96">
        <v>3</v>
      </c>
      <c r="F96">
        <v>2</v>
      </c>
      <c r="G96">
        <v>0</v>
      </c>
      <c r="H96">
        <v>0</v>
      </c>
      <c r="I96">
        <f t="shared" si="3"/>
        <v>0</v>
      </c>
      <c r="J96">
        <v>0</v>
      </c>
      <c r="K96">
        <v>1</v>
      </c>
      <c r="L96">
        <v>0</v>
      </c>
      <c r="N96" s="153"/>
    </row>
    <row r="97" spans="1:14" ht="13.5" customHeight="1">
      <c r="A97" s="153"/>
      <c r="B97" s="3" t="s">
        <v>226</v>
      </c>
      <c r="C97" s="4" t="s">
        <v>277</v>
      </c>
      <c r="D97">
        <v>3</v>
      </c>
      <c r="E97">
        <v>2</v>
      </c>
      <c r="F97">
        <v>0</v>
      </c>
      <c r="G97">
        <v>0</v>
      </c>
      <c r="H97">
        <v>1</v>
      </c>
      <c r="I97">
        <f t="shared" si="3"/>
        <v>1</v>
      </c>
      <c r="J97">
        <v>0</v>
      </c>
      <c r="K97">
        <v>1</v>
      </c>
      <c r="L97">
        <v>0</v>
      </c>
      <c r="N97" s="153"/>
    </row>
    <row r="98" spans="1:14" ht="13.5" customHeight="1">
      <c r="A98" s="153"/>
      <c r="B98" s="3"/>
      <c r="C98" s="4"/>
      <c r="N98" s="153"/>
    </row>
    <row r="99" spans="1:14" ht="13.5" customHeight="1">
      <c r="A99" s="153"/>
      <c r="B99" s="3"/>
      <c r="C99" s="4" t="s">
        <v>62</v>
      </c>
      <c r="D99" s="1" t="s">
        <v>65</v>
      </c>
      <c r="E99" s="1" t="s">
        <v>66</v>
      </c>
      <c r="F99" s="1" t="s">
        <v>5</v>
      </c>
      <c r="G99" s="1" t="s">
        <v>7</v>
      </c>
      <c r="H99" s="1" t="s">
        <v>9</v>
      </c>
      <c r="I99" s="1" t="s">
        <v>13</v>
      </c>
      <c r="J99" s="1" t="s">
        <v>63</v>
      </c>
      <c r="K99" s="1" t="s">
        <v>64</v>
      </c>
      <c r="L99" s="1" t="s">
        <v>69</v>
      </c>
      <c r="M99" s="1"/>
      <c r="N99" s="153"/>
    </row>
    <row r="100" spans="1:14" ht="13.5" customHeight="1">
      <c r="A100" s="153"/>
      <c r="B100" s="3"/>
      <c r="C100" s="4" t="s">
        <v>105</v>
      </c>
      <c r="D100">
        <v>7</v>
      </c>
      <c r="E100">
        <v>80</v>
      </c>
      <c r="F100">
        <v>24</v>
      </c>
      <c r="G100">
        <v>4</v>
      </c>
      <c r="H100">
        <v>0</v>
      </c>
      <c r="I100">
        <v>4</v>
      </c>
      <c r="J100">
        <v>0</v>
      </c>
      <c r="K100">
        <v>0</v>
      </c>
      <c r="L100">
        <v>0</v>
      </c>
      <c r="M100" s="1"/>
      <c r="N100" s="153"/>
    </row>
    <row r="101" spans="1:14" ht="13.5" customHeight="1">
      <c r="A101" s="70"/>
      <c r="N101" s="153"/>
    </row>
    <row r="102" spans="1:14" ht="9" customHeight="1">
      <c r="A102" s="153"/>
      <c r="B102" s="153"/>
      <c r="C102" s="153"/>
      <c r="D102" s="153"/>
      <c r="E102" s="153"/>
      <c r="F102" s="153"/>
      <c r="G102" s="153"/>
      <c r="H102" s="153"/>
      <c r="I102" s="153"/>
      <c r="J102" s="153"/>
      <c r="K102" s="153"/>
      <c r="L102" s="153"/>
      <c r="M102" s="153"/>
      <c r="N102" s="153"/>
    </row>
    <row r="103" spans="1:14" ht="14.25" customHeight="1" thickBot="1">
      <c r="A103" s="153"/>
      <c r="B103" t="s">
        <v>331</v>
      </c>
      <c r="N103" s="153"/>
    </row>
    <row r="104" spans="1:14" ht="24.75" customHeight="1">
      <c r="A104" s="153"/>
      <c r="C104" s="6"/>
      <c r="D104" s="7">
        <v>1</v>
      </c>
      <c r="E104" s="7">
        <v>2</v>
      </c>
      <c r="F104" s="7">
        <v>3</v>
      </c>
      <c r="G104" s="7">
        <v>4</v>
      </c>
      <c r="H104" s="7">
        <v>5</v>
      </c>
      <c r="I104" s="7">
        <v>6</v>
      </c>
      <c r="J104" s="7">
        <v>7</v>
      </c>
      <c r="K104" s="8" t="s">
        <v>0</v>
      </c>
      <c r="L104" s="2"/>
      <c r="M104" s="2"/>
      <c r="N104" s="153"/>
    </row>
    <row r="105" spans="1:14" ht="24.75" customHeight="1">
      <c r="A105" s="153"/>
      <c r="C105" s="57" t="s">
        <v>332</v>
      </c>
      <c r="D105" s="9">
        <v>0</v>
      </c>
      <c r="E105" s="9">
        <v>0</v>
      </c>
      <c r="F105" s="9">
        <v>1</v>
      </c>
      <c r="G105" s="9">
        <v>0</v>
      </c>
      <c r="H105" s="9">
        <v>1</v>
      </c>
      <c r="I105" s="9">
        <v>1</v>
      </c>
      <c r="J105" s="9">
        <v>0</v>
      </c>
      <c r="K105" s="10">
        <v>3</v>
      </c>
      <c r="L105" s="2"/>
      <c r="M105" s="2"/>
      <c r="N105" s="153"/>
    </row>
    <row r="106" spans="1:14" ht="24.75" customHeight="1" thickBot="1">
      <c r="A106" s="153"/>
      <c r="C106" s="58" t="s">
        <v>94</v>
      </c>
      <c r="D106" s="11">
        <v>0</v>
      </c>
      <c r="E106" s="11">
        <v>1</v>
      </c>
      <c r="F106" s="11">
        <v>0</v>
      </c>
      <c r="G106" s="11">
        <v>0</v>
      </c>
      <c r="H106" s="11">
        <v>0</v>
      </c>
      <c r="I106" s="11">
        <v>1</v>
      </c>
      <c r="J106" s="11">
        <v>0</v>
      </c>
      <c r="K106" s="12">
        <v>0</v>
      </c>
      <c r="L106" s="2"/>
      <c r="M106" s="2"/>
      <c r="N106" s="153"/>
    </row>
    <row r="107" spans="1:14" ht="13.5" customHeight="1">
      <c r="A107" s="153"/>
      <c r="N107" s="153"/>
    </row>
    <row r="108" spans="1:14" ht="13.5" customHeight="1">
      <c r="A108" s="153"/>
      <c r="C108" t="s">
        <v>3</v>
      </c>
      <c r="D108" t="s">
        <v>334</v>
      </c>
      <c r="N108" s="153"/>
    </row>
    <row r="109" spans="1:14" ht="13.5" customHeight="1">
      <c r="A109" s="153"/>
      <c r="C109" t="s">
        <v>1</v>
      </c>
      <c r="D109" t="s">
        <v>335</v>
      </c>
      <c r="N109" s="153"/>
    </row>
    <row r="110" spans="1:14" ht="13.5" customHeight="1">
      <c r="A110" s="153"/>
      <c r="C110" t="s">
        <v>2</v>
      </c>
      <c r="D110" t="s">
        <v>171</v>
      </c>
      <c r="N110" s="153"/>
    </row>
    <row r="111" spans="1:14" ht="13.5" customHeight="1">
      <c r="A111" s="153"/>
      <c r="N111" s="153"/>
    </row>
    <row r="112" spans="1:14" ht="13.5" customHeight="1">
      <c r="A112" s="153"/>
      <c r="C112" s="1" t="s">
        <v>4</v>
      </c>
      <c r="D112" s="1" t="s">
        <v>5</v>
      </c>
      <c r="E112" s="1" t="s">
        <v>6</v>
      </c>
      <c r="F112" s="1" t="s">
        <v>7</v>
      </c>
      <c r="G112" s="1" t="s">
        <v>8</v>
      </c>
      <c r="H112" s="1" t="s">
        <v>11</v>
      </c>
      <c r="I112" s="1" t="s">
        <v>9</v>
      </c>
      <c r="J112" s="1" t="s">
        <v>13</v>
      </c>
      <c r="K112" s="1" t="s">
        <v>10</v>
      </c>
      <c r="L112" s="1" t="s">
        <v>12</v>
      </c>
      <c r="M112" s="1"/>
      <c r="N112" s="153"/>
    </row>
    <row r="113" spans="1:14" ht="13.5" customHeight="1">
      <c r="A113" s="153"/>
      <c r="B113" s="3" t="s">
        <v>128</v>
      </c>
      <c r="C113" s="4" t="s">
        <v>193</v>
      </c>
      <c r="D113">
        <v>3</v>
      </c>
      <c r="E113">
        <v>3</v>
      </c>
      <c r="F113">
        <v>1</v>
      </c>
      <c r="G113">
        <v>1</v>
      </c>
      <c r="H113">
        <v>1</v>
      </c>
      <c r="I113">
        <f>D113-E113</f>
        <v>0</v>
      </c>
      <c r="J113">
        <v>0</v>
      </c>
      <c r="K113">
        <v>0</v>
      </c>
      <c r="L113">
        <v>0</v>
      </c>
      <c r="N113" s="153"/>
    </row>
    <row r="114" spans="1:14" ht="13.5" customHeight="1">
      <c r="A114" s="153"/>
      <c r="B114" s="3" t="s">
        <v>234</v>
      </c>
      <c r="C114" s="4" t="s">
        <v>276</v>
      </c>
      <c r="D114">
        <v>3</v>
      </c>
      <c r="E114">
        <v>3</v>
      </c>
      <c r="F114">
        <v>0</v>
      </c>
      <c r="G114">
        <v>0</v>
      </c>
      <c r="H114">
        <v>0</v>
      </c>
      <c r="I114">
        <f aca="true" t="shared" si="4" ref="I114:I122">D114-E114</f>
        <v>0</v>
      </c>
      <c r="J114">
        <v>1</v>
      </c>
      <c r="K114">
        <v>1</v>
      </c>
      <c r="L114">
        <v>0</v>
      </c>
      <c r="N114" s="153"/>
    </row>
    <row r="115" spans="1:14" ht="13.5" customHeight="1">
      <c r="A115" s="153"/>
      <c r="B115" s="3" t="s">
        <v>225</v>
      </c>
      <c r="C115" s="4" t="s">
        <v>15</v>
      </c>
      <c r="D115">
        <v>3</v>
      </c>
      <c r="E115">
        <v>3</v>
      </c>
      <c r="F115">
        <v>0</v>
      </c>
      <c r="G115">
        <v>0</v>
      </c>
      <c r="H115">
        <v>0</v>
      </c>
      <c r="I115">
        <f t="shared" si="4"/>
        <v>0</v>
      </c>
      <c r="J115">
        <v>0</v>
      </c>
      <c r="K115">
        <v>0</v>
      </c>
      <c r="L115">
        <v>0</v>
      </c>
      <c r="N115" s="153"/>
    </row>
    <row r="116" spans="1:14" ht="13.5" customHeight="1">
      <c r="A116" s="153"/>
      <c r="B116" s="3" t="s">
        <v>232</v>
      </c>
      <c r="C116" s="4" t="s">
        <v>16</v>
      </c>
      <c r="D116">
        <v>3</v>
      </c>
      <c r="E116">
        <v>2</v>
      </c>
      <c r="F116">
        <v>1</v>
      </c>
      <c r="G116">
        <v>0</v>
      </c>
      <c r="H116">
        <v>1</v>
      </c>
      <c r="I116">
        <v>0</v>
      </c>
      <c r="J116">
        <v>0</v>
      </c>
      <c r="K116">
        <v>1</v>
      </c>
      <c r="L116">
        <v>0</v>
      </c>
      <c r="N116" s="153"/>
    </row>
    <row r="117" spans="1:14" ht="13.5" customHeight="1">
      <c r="A117" s="153"/>
      <c r="B117" s="3" t="s">
        <v>333</v>
      </c>
      <c r="C117" s="4" t="s">
        <v>24</v>
      </c>
      <c r="D117">
        <v>3</v>
      </c>
      <c r="E117">
        <v>3</v>
      </c>
      <c r="F117">
        <v>0</v>
      </c>
      <c r="G117">
        <v>0</v>
      </c>
      <c r="H117">
        <v>0</v>
      </c>
      <c r="I117">
        <f t="shared" si="4"/>
        <v>0</v>
      </c>
      <c r="J117">
        <v>0</v>
      </c>
      <c r="K117">
        <v>0</v>
      </c>
      <c r="L117">
        <v>0</v>
      </c>
      <c r="N117" s="153"/>
    </row>
    <row r="118" spans="1:14" ht="13.5" customHeight="1">
      <c r="A118" s="153"/>
      <c r="B118" s="3" t="s">
        <v>229</v>
      </c>
      <c r="C118" s="4" t="s">
        <v>60</v>
      </c>
      <c r="D118">
        <v>3</v>
      </c>
      <c r="E118">
        <v>3</v>
      </c>
      <c r="F118">
        <v>0</v>
      </c>
      <c r="G118">
        <v>0</v>
      </c>
      <c r="H118">
        <v>0</v>
      </c>
      <c r="I118">
        <f t="shared" si="4"/>
        <v>0</v>
      </c>
      <c r="J118">
        <v>0</v>
      </c>
      <c r="K118">
        <v>0</v>
      </c>
      <c r="L118">
        <v>0</v>
      </c>
      <c r="N118" s="153"/>
    </row>
    <row r="119" spans="1:14" ht="13.5" customHeight="1">
      <c r="A119" s="153"/>
      <c r="B119" s="3" t="s">
        <v>245</v>
      </c>
      <c r="C119" s="4" t="s">
        <v>114</v>
      </c>
      <c r="D119">
        <v>2</v>
      </c>
      <c r="E119">
        <v>1</v>
      </c>
      <c r="F119">
        <v>0</v>
      </c>
      <c r="G119">
        <v>0</v>
      </c>
      <c r="H119">
        <v>0</v>
      </c>
      <c r="I119">
        <f t="shared" si="4"/>
        <v>1</v>
      </c>
      <c r="J119">
        <v>0</v>
      </c>
      <c r="K119">
        <v>0</v>
      </c>
      <c r="L119">
        <v>0</v>
      </c>
      <c r="N119" s="153"/>
    </row>
    <row r="120" spans="1:14" ht="13.5" customHeight="1">
      <c r="A120" s="153"/>
      <c r="B120" s="47" t="s">
        <v>294</v>
      </c>
      <c r="C120" s="4" t="s">
        <v>288</v>
      </c>
      <c r="D120">
        <v>1</v>
      </c>
      <c r="E120">
        <v>1</v>
      </c>
      <c r="F120">
        <v>0</v>
      </c>
      <c r="G120">
        <v>0</v>
      </c>
      <c r="H120">
        <v>0</v>
      </c>
      <c r="I120">
        <f t="shared" si="4"/>
        <v>0</v>
      </c>
      <c r="J120">
        <v>0</v>
      </c>
      <c r="K120">
        <v>0</v>
      </c>
      <c r="L120">
        <v>0</v>
      </c>
      <c r="N120" s="153"/>
    </row>
    <row r="121" spans="1:14" ht="13.5" customHeight="1">
      <c r="A121" s="153"/>
      <c r="B121" s="3" t="s">
        <v>235</v>
      </c>
      <c r="C121" s="4" t="s">
        <v>115</v>
      </c>
      <c r="D121">
        <v>3</v>
      </c>
      <c r="E121">
        <v>3</v>
      </c>
      <c r="F121">
        <v>1</v>
      </c>
      <c r="G121">
        <v>1</v>
      </c>
      <c r="H121">
        <v>0</v>
      </c>
      <c r="I121">
        <f t="shared" si="4"/>
        <v>0</v>
      </c>
      <c r="J121">
        <v>0</v>
      </c>
      <c r="K121">
        <v>0</v>
      </c>
      <c r="L121">
        <v>1</v>
      </c>
      <c r="N121" s="153"/>
    </row>
    <row r="122" spans="1:14" ht="13.5" customHeight="1">
      <c r="A122" s="153"/>
      <c r="B122" s="3" t="s">
        <v>226</v>
      </c>
      <c r="C122" s="4" t="s">
        <v>277</v>
      </c>
      <c r="D122">
        <v>2</v>
      </c>
      <c r="E122">
        <v>2</v>
      </c>
      <c r="F122">
        <v>0</v>
      </c>
      <c r="G122">
        <v>0</v>
      </c>
      <c r="H122">
        <v>0</v>
      </c>
      <c r="I122">
        <f t="shared" si="4"/>
        <v>0</v>
      </c>
      <c r="J122">
        <v>0</v>
      </c>
      <c r="K122">
        <v>0</v>
      </c>
      <c r="L122">
        <v>1</v>
      </c>
      <c r="N122" s="153"/>
    </row>
    <row r="123" spans="1:14" ht="13.5" customHeight="1">
      <c r="A123" s="153"/>
      <c r="B123" s="3"/>
      <c r="C123" s="4"/>
      <c r="N123" s="153"/>
    </row>
    <row r="124" spans="1:14" ht="13.5" customHeight="1">
      <c r="A124" s="153"/>
      <c r="B124" s="3"/>
      <c r="C124" s="4" t="s">
        <v>62</v>
      </c>
      <c r="D124" s="1" t="s">
        <v>65</v>
      </c>
      <c r="E124" s="1" t="s">
        <v>66</v>
      </c>
      <c r="F124" s="1" t="s">
        <v>5</v>
      </c>
      <c r="G124" s="1" t="s">
        <v>7</v>
      </c>
      <c r="H124" s="1" t="s">
        <v>9</v>
      </c>
      <c r="I124" s="1" t="s">
        <v>13</v>
      </c>
      <c r="J124" s="1" t="s">
        <v>63</v>
      </c>
      <c r="K124" s="1" t="s">
        <v>64</v>
      </c>
      <c r="L124" s="1" t="s">
        <v>69</v>
      </c>
      <c r="M124" s="1"/>
      <c r="N124" s="153"/>
    </row>
    <row r="125" spans="1:14" ht="13.5" customHeight="1">
      <c r="A125" s="153"/>
      <c r="B125" s="3"/>
      <c r="C125" s="4" t="s">
        <v>336</v>
      </c>
      <c r="D125">
        <v>7</v>
      </c>
      <c r="E125">
        <v>77</v>
      </c>
      <c r="F125">
        <v>26</v>
      </c>
      <c r="G125">
        <v>4</v>
      </c>
      <c r="H125">
        <v>1</v>
      </c>
      <c r="I125">
        <v>1</v>
      </c>
      <c r="J125">
        <v>3</v>
      </c>
      <c r="K125">
        <v>2</v>
      </c>
      <c r="L125">
        <v>0</v>
      </c>
      <c r="M125" s="1"/>
      <c r="N125" s="153"/>
    </row>
    <row r="126" spans="1:14" ht="13.5" customHeight="1">
      <c r="A126" s="153"/>
      <c r="N126" s="153"/>
    </row>
    <row r="127" spans="1:14" ht="9" customHeight="1" thickBot="1">
      <c r="A127" s="153"/>
      <c r="B127" s="153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3"/>
    </row>
    <row r="128" spans="2:22" ht="14.25" thickBot="1">
      <c r="B128" t="s">
        <v>221</v>
      </c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150" t="s">
        <v>509</v>
      </c>
      <c r="U128" s="151"/>
      <c r="V128" s="152"/>
    </row>
    <row r="129" spans="2:22" ht="13.5">
      <c r="B129" s="59" t="s">
        <v>28</v>
      </c>
      <c r="C129" s="14" t="s">
        <v>50</v>
      </c>
      <c r="D129" s="14" t="s">
        <v>72</v>
      </c>
      <c r="E129" s="14" t="s">
        <v>5</v>
      </c>
      <c r="F129" s="14" t="s">
        <v>6</v>
      </c>
      <c r="G129" s="14" t="s">
        <v>7</v>
      </c>
      <c r="H129" s="14" t="s">
        <v>8</v>
      </c>
      <c r="I129" s="14" t="s">
        <v>11</v>
      </c>
      <c r="J129" s="14" t="s">
        <v>9</v>
      </c>
      <c r="K129" s="14" t="s">
        <v>13</v>
      </c>
      <c r="L129" s="14" t="s">
        <v>10</v>
      </c>
      <c r="M129" s="28" t="s">
        <v>12</v>
      </c>
      <c r="N129" s="23"/>
      <c r="O129" s="23"/>
      <c r="P129" s="14" t="s">
        <v>51</v>
      </c>
      <c r="Q129" s="14" t="s">
        <v>1</v>
      </c>
      <c r="R129" s="14" t="s">
        <v>52</v>
      </c>
      <c r="S129" s="15" t="s">
        <v>53</v>
      </c>
      <c r="T129" s="140" t="s">
        <v>6</v>
      </c>
      <c r="U129" s="28" t="s">
        <v>7</v>
      </c>
      <c r="V129" s="29" t="s">
        <v>51</v>
      </c>
    </row>
    <row r="130" spans="2:22" ht="13.5">
      <c r="B130" s="16">
        <v>1</v>
      </c>
      <c r="C130" s="17" t="s">
        <v>29</v>
      </c>
      <c r="D130" s="18">
        <v>0</v>
      </c>
      <c r="E130" s="18">
        <v>0</v>
      </c>
      <c r="F130" s="18">
        <v>0</v>
      </c>
      <c r="G130" s="18">
        <v>0</v>
      </c>
      <c r="H130" s="18">
        <v>0</v>
      </c>
      <c r="I130" s="18">
        <v>0</v>
      </c>
      <c r="J130" s="18">
        <v>0</v>
      </c>
      <c r="K130" s="18">
        <v>0</v>
      </c>
      <c r="L130" s="18">
        <v>0</v>
      </c>
      <c r="M130" s="18">
        <f>'新所リーグ（秋）'!N149</f>
        <v>2</v>
      </c>
      <c r="N130" s="20"/>
      <c r="O130" s="20"/>
      <c r="P130" s="25">
        <v>0</v>
      </c>
      <c r="Q130" s="18">
        <v>0</v>
      </c>
      <c r="R130" s="18">
        <v>0</v>
      </c>
      <c r="S130" s="24">
        <v>0</v>
      </c>
      <c r="T130" s="16">
        <v>0</v>
      </c>
      <c r="U130" s="18">
        <v>0</v>
      </c>
      <c r="V130" s="30">
        <v>0</v>
      </c>
    </row>
    <row r="131" spans="2:22" ht="13.5">
      <c r="B131" s="16">
        <v>2</v>
      </c>
      <c r="C131" s="17" t="s">
        <v>30</v>
      </c>
      <c r="D131" s="18">
        <v>5</v>
      </c>
      <c r="E131" s="18">
        <f>D23+D46+D71+D96+D121</f>
        <v>14</v>
      </c>
      <c r="F131" s="18">
        <f aca="true" t="shared" si="5" ref="F131:M131">E23+E46+E71+E96+E121</f>
        <v>12</v>
      </c>
      <c r="G131" s="18">
        <f t="shared" si="5"/>
        <v>5</v>
      </c>
      <c r="H131" s="18">
        <f t="shared" si="5"/>
        <v>3</v>
      </c>
      <c r="I131" s="18">
        <f t="shared" si="5"/>
        <v>3</v>
      </c>
      <c r="J131" s="18">
        <f t="shared" si="5"/>
        <v>2</v>
      </c>
      <c r="K131" s="18">
        <f t="shared" si="5"/>
        <v>1</v>
      </c>
      <c r="L131" s="18">
        <f t="shared" si="5"/>
        <v>5</v>
      </c>
      <c r="M131" s="18">
        <f t="shared" si="5"/>
        <v>1</v>
      </c>
      <c r="N131" s="20"/>
      <c r="O131" s="20"/>
      <c r="P131" s="25">
        <f>G131/F131</f>
        <v>0.4166666666666667</v>
      </c>
      <c r="Q131" s="18">
        <v>0</v>
      </c>
      <c r="R131" s="18">
        <v>0</v>
      </c>
      <c r="S131" s="24">
        <v>0</v>
      </c>
      <c r="T131" s="16">
        <v>5</v>
      </c>
      <c r="U131" s="18">
        <v>1</v>
      </c>
      <c r="V131" s="30">
        <f aca="true" t="shared" si="6" ref="V131:V148">U131/T131</f>
        <v>0.2</v>
      </c>
    </row>
    <row r="132" spans="2:22" ht="13.5">
      <c r="B132" s="16">
        <v>4</v>
      </c>
      <c r="C132" s="17" t="s">
        <v>31</v>
      </c>
      <c r="D132" s="18">
        <v>2</v>
      </c>
      <c r="E132" s="18">
        <f>D21+D46</f>
        <v>5</v>
      </c>
      <c r="F132" s="18">
        <f aca="true" t="shared" si="7" ref="F132:M132">E21+E46</f>
        <v>3</v>
      </c>
      <c r="G132" s="18">
        <f t="shared" si="7"/>
        <v>0</v>
      </c>
      <c r="H132" s="18">
        <f t="shared" si="7"/>
        <v>0</v>
      </c>
      <c r="I132" s="18">
        <f t="shared" si="7"/>
        <v>2</v>
      </c>
      <c r="J132" s="18">
        <f t="shared" si="7"/>
        <v>1</v>
      </c>
      <c r="K132" s="18">
        <f t="shared" si="7"/>
        <v>1</v>
      </c>
      <c r="L132" s="18">
        <f t="shared" si="7"/>
        <v>4</v>
      </c>
      <c r="M132" s="18">
        <f t="shared" si="7"/>
        <v>0</v>
      </c>
      <c r="N132" s="20"/>
      <c r="O132" s="20"/>
      <c r="P132" s="25">
        <f aca="true" t="shared" si="8" ref="P132:P148">G132/F132</f>
        <v>0</v>
      </c>
      <c r="Q132" s="18">
        <v>0</v>
      </c>
      <c r="R132" s="18">
        <v>0</v>
      </c>
      <c r="S132" s="24">
        <v>0</v>
      </c>
      <c r="T132" s="16">
        <v>2</v>
      </c>
      <c r="U132" s="18">
        <v>0</v>
      </c>
      <c r="V132" s="30">
        <f t="shared" si="6"/>
        <v>0</v>
      </c>
    </row>
    <row r="133" spans="2:22" ht="13.5">
      <c r="B133" s="16">
        <v>6</v>
      </c>
      <c r="C133" s="17" t="s">
        <v>32</v>
      </c>
      <c r="D133" s="18">
        <v>0</v>
      </c>
      <c r="E133" s="18">
        <v>0</v>
      </c>
      <c r="F133" s="18">
        <v>0</v>
      </c>
      <c r="G133" s="18">
        <v>0</v>
      </c>
      <c r="H133" s="18">
        <v>0</v>
      </c>
      <c r="I133" s="18">
        <v>0</v>
      </c>
      <c r="J133" s="18">
        <v>0</v>
      </c>
      <c r="K133" s="18">
        <v>0</v>
      </c>
      <c r="L133" s="18">
        <v>0</v>
      </c>
      <c r="M133" s="18">
        <v>0</v>
      </c>
      <c r="N133" s="20"/>
      <c r="O133" s="20"/>
      <c r="P133" s="25">
        <v>0</v>
      </c>
      <c r="Q133" s="18">
        <v>0</v>
      </c>
      <c r="R133" s="18">
        <v>0</v>
      </c>
      <c r="S133" s="24">
        <v>0</v>
      </c>
      <c r="T133" s="16">
        <v>0</v>
      </c>
      <c r="U133" s="18">
        <v>0</v>
      </c>
      <c r="V133" s="30">
        <v>0</v>
      </c>
    </row>
    <row r="134" spans="2:22" ht="13.5">
      <c r="B134" s="16">
        <v>7</v>
      </c>
      <c r="C134" s="17" t="s">
        <v>33</v>
      </c>
      <c r="D134" s="18">
        <v>0</v>
      </c>
      <c r="E134" s="18">
        <v>0</v>
      </c>
      <c r="F134" s="18">
        <v>0</v>
      </c>
      <c r="G134" s="18">
        <v>0</v>
      </c>
      <c r="H134" s="18">
        <v>0</v>
      </c>
      <c r="I134" s="18">
        <v>0</v>
      </c>
      <c r="J134" s="18">
        <v>0</v>
      </c>
      <c r="K134" s="18">
        <v>0</v>
      </c>
      <c r="L134" s="18">
        <v>0</v>
      </c>
      <c r="M134" s="18">
        <v>0</v>
      </c>
      <c r="N134" s="20"/>
      <c r="O134" s="20"/>
      <c r="P134" s="25">
        <v>0</v>
      </c>
      <c r="Q134" s="18">
        <v>0</v>
      </c>
      <c r="R134" s="18">
        <v>0</v>
      </c>
      <c r="S134" s="24">
        <v>0</v>
      </c>
      <c r="T134" s="16">
        <v>0</v>
      </c>
      <c r="U134" s="18">
        <v>0</v>
      </c>
      <c r="V134" s="30">
        <v>0</v>
      </c>
    </row>
    <row r="135" spans="2:22" ht="13.5">
      <c r="B135" s="16">
        <v>10</v>
      </c>
      <c r="C135" s="17" t="s">
        <v>34</v>
      </c>
      <c r="D135" s="18">
        <v>5</v>
      </c>
      <c r="E135" s="18">
        <f>D16+D42+D63+D93+D117</f>
        <v>15</v>
      </c>
      <c r="F135" s="18">
        <f aca="true" t="shared" si="9" ref="F135:M135">E16+E42+E63+E93+E117</f>
        <v>15</v>
      </c>
      <c r="G135" s="18">
        <f t="shared" si="9"/>
        <v>1</v>
      </c>
      <c r="H135" s="18">
        <f t="shared" si="9"/>
        <v>0</v>
      </c>
      <c r="I135" s="18">
        <f t="shared" si="9"/>
        <v>0</v>
      </c>
      <c r="J135" s="18">
        <f t="shared" si="9"/>
        <v>0</v>
      </c>
      <c r="K135" s="18">
        <f t="shared" si="9"/>
        <v>0</v>
      </c>
      <c r="L135" s="18">
        <f t="shared" si="9"/>
        <v>0</v>
      </c>
      <c r="M135" s="18">
        <f t="shared" si="9"/>
        <v>0</v>
      </c>
      <c r="N135" s="20"/>
      <c r="O135" s="20"/>
      <c r="P135" s="25">
        <f t="shared" si="8"/>
        <v>0.06666666666666667</v>
      </c>
      <c r="Q135" s="18">
        <v>0</v>
      </c>
      <c r="R135" s="18">
        <v>0</v>
      </c>
      <c r="S135" s="24">
        <v>0</v>
      </c>
      <c r="T135" s="16">
        <v>9</v>
      </c>
      <c r="U135" s="18">
        <v>0</v>
      </c>
      <c r="V135" s="30">
        <f t="shared" si="6"/>
        <v>0</v>
      </c>
    </row>
    <row r="136" spans="2:22" ht="13.5">
      <c r="B136" s="16">
        <v>11</v>
      </c>
      <c r="C136" s="17" t="s">
        <v>35</v>
      </c>
      <c r="D136" s="18">
        <v>1</v>
      </c>
      <c r="E136" s="18">
        <f>D20</f>
        <v>1</v>
      </c>
      <c r="F136" s="18">
        <f aca="true" t="shared" si="10" ref="F136:M136">E20</f>
        <v>0</v>
      </c>
      <c r="G136" s="18">
        <f t="shared" si="10"/>
        <v>0</v>
      </c>
      <c r="H136" s="18">
        <f t="shared" si="10"/>
        <v>0</v>
      </c>
      <c r="I136" s="18">
        <f t="shared" si="10"/>
        <v>1</v>
      </c>
      <c r="J136" s="18">
        <f t="shared" si="10"/>
        <v>1</v>
      </c>
      <c r="K136" s="18">
        <f t="shared" si="10"/>
        <v>0</v>
      </c>
      <c r="L136" s="18">
        <f t="shared" si="10"/>
        <v>0</v>
      </c>
      <c r="M136" s="18">
        <f t="shared" si="10"/>
        <v>0</v>
      </c>
      <c r="N136" s="20"/>
      <c r="O136" s="20"/>
      <c r="P136" s="25">
        <v>0</v>
      </c>
      <c r="Q136" s="18">
        <v>0</v>
      </c>
      <c r="R136" s="18">
        <v>0</v>
      </c>
      <c r="S136" s="24">
        <v>0</v>
      </c>
      <c r="T136" s="16">
        <v>0</v>
      </c>
      <c r="U136" s="18">
        <v>0</v>
      </c>
      <c r="V136" s="30">
        <v>0</v>
      </c>
    </row>
    <row r="137" spans="2:22" ht="13.5">
      <c r="B137" s="16">
        <v>12</v>
      </c>
      <c r="C137" s="17" t="s">
        <v>36</v>
      </c>
      <c r="D137" s="18">
        <v>5</v>
      </c>
      <c r="E137" s="18">
        <f>D13+D39+D64+D97+D122</f>
        <v>16</v>
      </c>
      <c r="F137" s="18">
        <f aca="true" t="shared" si="11" ref="F137:M137">E13+E39+E64+E97+E122</f>
        <v>13</v>
      </c>
      <c r="G137" s="18">
        <f t="shared" si="11"/>
        <v>1</v>
      </c>
      <c r="H137" s="18">
        <f t="shared" si="11"/>
        <v>2</v>
      </c>
      <c r="I137" s="18">
        <f t="shared" si="11"/>
        <v>5</v>
      </c>
      <c r="J137" s="18">
        <f t="shared" si="11"/>
        <v>3</v>
      </c>
      <c r="K137" s="18">
        <f t="shared" si="11"/>
        <v>0</v>
      </c>
      <c r="L137" s="18">
        <f t="shared" si="11"/>
        <v>7</v>
      </c>
      <c r="M137" s="18">
        <f t="shared" si="11"/>
        <v>1</v>
      </c>
      <c r="N137" s="20"/>
      <c r="O137" s="20"/>
      <c r="P137" s="25">
        <f t="shared" si="8"/>
        <v>0.07692307692307693</v>
      </c>
      <c r="Q137" s="18">
        <v>0</v>
      </c>
      <c r="R137" s="18">
        <v>0</v>
      </c>
      <c r="S137" s="24">
        <v>0</v>
      </c>
      <c r="T137" s="16">
        <v>5</v>
      </c>
      <c r="U137" s="18">
        <v>0</v>
      </c>
      <c r="V137" s="30">
        <f t="shared" si="6"/>
        <v>0</v>
      </c>
    </row>
    <row r="138" spans="2:22" ht="13.5">
      <c r="B138" s="16">
        <v>13</v>
      </c>
      <c r="C138" s="17" t="s">
        <v>37</v>
      </c>
      <c r="D138" s="18">
        <v>3</v>
      </c>
      <c r="E138" s="18">
        <f>D65+D91+D115</f>
        <v>10</v>
      </c>
      <c r="F138" s="18">
        <f aca="true" t="shared" si="12" ref="F138:M138">E65+E91+E115</f>
        <v>9</v>
      </c>
      <c r="G138" s="18">
        <f t="shared" si="12"/>
        <v>1</v>
      </c>
      <c r="H138" s="18">
        <f t="shared" si="12"/>
        <v>1</v>
      </c>
      <c r="I138" s="18">
        <f t="shared" si="12"/>
        <v>2</v>
      </c>
      <c r="J138" s="18">
        <f t="shared" si="12"/>
        <v>1</v>
      </c>
      <c r="K138" s="18">
        <f t="shared" si="12"/>
        <v>0</v>
      </c>
      <c r="L138" s="18">
        <f t="shared" si="12"/>
        <v>1</v>
      </c>
      <c r="M138" s="18">
        <f t="shared" si="12"/>
        <v>0</v>
      </c>
      <c r="N138" s="20"/>
      <c r="O138" s="20"/>
      <c r="P138" s="25">
        <f t="shared" si="8"/>
        <v>0.1111111111111111</v>
      </c>
      <c r="Q138" s="18">
        <v>0</v>
      </c>
      <c r="R138" s="18">
        <v>0</v>
      </c>
      <c r="S138" s="24">
        <v>0</v>
      </c>
      <c r="T138" s="16">
        <v>2</v>
      </c>
      <c r="U138" s="18">
        <v>0</v>
      </c>
      <c r="V138" s="30">
        <f t="shared" si="6"/>
        <v>0</v>
      </c>
    </row>
    <row r="139" spans="2:22" ht="13.5">
      <c r="B139" s="16">
        <v>14</v>
      </c>
      <c r="C139" s="17" t="s">
        <v>38</v>
      </c>
      <c r="D139" s="18">
        <v>3</v>
      </c>
      <c r="E139" s="18">
        <f>D12+D66+D120</f>
        <v>2</v>
      </c>
      <c r="F139" s="18">
        <f aca="true" t="shared" si="13" ref="F139:M139">E12+E66+E120</f>
        <v>2</v>
      </c>
      <c r="G139" s="18">
        <f t="shared" si="13"/>
        <v>0</v>
      </c>
      <c r="H139" s="18">
        <f t="shared" si="13"/>
        <v>0</v>
      </c>
      <c r="I139" s="18">
        <f t="shared" si="13"/>
        <v>0</v>
      </c>
      <c r="J139" s="18">
        <f t="shared" si="13"/>
        <v>0</v>
      </c>
      <c r="K139" s="18">
        <f t="shared" si="13"/>
        <v>0</v>
      </c>
      <c r="L139" s="18">
        <f t="shared" si="13"/>
        <v>0</v>
      </c>
      <c r="M139" s="18">
        <f t="shared" si="13"/>
        <v>0</v>
      </c>
      <c r="N139" s="20"/>
      <c r="O139" s="20"/>
      <c r="P139" s="25">
        <f t="shared" si="8"/>
        <v>0</v>
      </c>
      <c r="Q139" s="18">
        <v>0</v>
      </c>
      <c r="R139" s="18">
        <v>0</v>
      </c>
      <c r="S139" s="24">
        <v>0</v>
      </c>
      <c r="T139" s="16">
        <v>2</v>
      </c>
      <c r="U139" s="18">
        <v>0</v>
      </c>
      <c r="V139" s="30">
        <f t="shared" si="6"/>
        <v>0</v>
      </c>
    </row>
    <row r="140" spans="2:22" ht="13.5">
      <c r="B140" s="16">
        <v>15</v>
      </c>
      <c r="C140" s="17" t="s">
        <v>39</v>
      </c>
      <c r="D140" s="18">
        <v>5</v>
      </c>
      <c r="E140" s="18">
        <f>D11+D38+D72+D90+D114</f>
        <v>16</v>
      </c>
      <c r="F140" s="18">
        <f aca="true" t="shared" si="14" ref="F140:M140">E11+E38+E72+E90+E114</f>
        <v>14</v>
      </c>
      <c r="G140" s="18">
        <f t="shared" si="14"/>
        <v>2</v>
      </c>
      <c r="H140" s="18">
        <f t="shared" si="14"/>
        <v>1</v>
      </c>
      <c r="I140" s="18">
        <f t="shared" si="14"/>
        <v>2</v>
      </c>
      <c r="J140" s="18">
        <f t="shared" si="14"/>
        <v>1</v>
      </c>
      <c r="K140" s="18">
        <f t="shared" si="14"/>
        <v>2</v>
      </c>
      <c r="L140" s="18">
        <f t="shared" si="14"/>
        <v>2</v>
      </c>
      <c r="M140" s="18">
        <f t="shared" si="14"/>
        <v>0</v>
      </c>
      <c r="N140" s="20"/>
      <c r="O140" s="20"/>
      <c r="P140" s="25">
        <f t="shared" si="8"/>
        <v>0.14285714285714285</v>
      </c>
      <c r="Q140" s="18">
        <v>0</v>
      </c>
      <c r="R140" s="18">
        <v>0</v>
      </c>
      <c r="S140" s="24">
        <v>0</v>
      </c>
      <c r="T140" s="16">
        <v>7</v>
      </c>
      <c r="U140" s="18">
        <v>2</v>
      </c>
      <c r="V140" s="30">
        <f t="shared" si="6"/>
        <v>0.2857142857142857</v>
      </c>
    </row>
    <row r="141" spans="2:22" ht="13.5">
      <c r="B141" s="16">
        <v>16</v>
      </c>
      <c r="C141" s="17" t="s">
        <v>40</v>
      </c>
      <c r="D141" s="18">
        <v>5</v>
      </c>
      <c r="E141" s="18">
        <f>D15+D41+D67+D92+D116</f>
        <v>18</v>
      </c>
      <c r="F141" s="18">
        <f aca="true" t="shared" si="15" ref="F141:M141">E15+E41+E67+E92+E116</f>
        <v>15</v>
      </c>
      <c r="G141" s="18">
        <f t="shared" si="15"/>
        <v>9</v>
      </c>
      <c r="H141" s="18">
        <f t="shared" si="15"/>
        <v>8</v>
      </c>
      <c r="I141" s="18">
        <f t="shared" si="15"/>
        <v>6</v>
      </c>
      <c r="J141" s="18">
        <f t="shared" si="15"/>
        <v>2</v>
      </c>
      <c r="K141" s="18">
        <f t="shared" si="15"/>
        <v>1</v>
      </c>
      <c r="L141" s="18">
        <f t="shared" si="15"/>
        <v>3</v>
      </c>
      <c r="M141" s="18">
        <f t="shared" si="15"/>
        <v>0</v>
      </c>
      <c r="N141" s="20"/>
      <c r="O141" s="20"/>
      <c r="P141" s="25">
        <f t="shared" si="8"/>
        <v>0.6</v>
      </c>
      <c r="Q141" s="18">
        <v>2</v>
      </c>
      <c r="R141" s="18">
        <v>2</v>
      </c>
      <c r="S141" s="24">
        <v>3</v>
      </c>
      <c r="T141" s="16">
        <v>8</v>
      </c>
      <c r="U141" s="18">
        <v>5</v>
      </c>
      <c r="V141" s="30">
        <f t="shared" si="6"/>
        <v>0.625</v>
      </c>
    </row>
    <row r="142" spans="2:22" ht="13.5">
      <c r="B142" s="16">
        <v>17</v>
      </c>
      <c r="C142" s="17" t="s">
        <v>41</v>
      </c>
      <c r="D142" s="18">
        <v>5</v>
      </c>
      <c r="E142" s="18">
        <f>D19+D44+D70+D95+D119</f>
        <v>12</v>
      </c>
      <c r="F142" s="18">
        <f aca="true" t="shared" si="16" ref="F142:M142">E19+E44+E70+E95+E119</f>
        <v>9</v>
      </c>
      <c r="G142" s="18">
        <f t="shared" si="16"/>
        <v>1</v>
      </c>
      <c r="H142" s="18">
        <f t="shared" si="16"/>
        <v>0</v>
      </c>
      <c r="I142" s="18">
        <f t="shared" si="16"/>
        <v>1</v>
      </c>
      <c r="J142" s="18">
        <f t="shared" si="16"/>
        <v>3</v>
      </c>
      <c r="K142" s="18">
        <f t="shared" si="16"/>
        <v>1</v>
      </c>
      <c r="L142" s="18">
        <f t="shared" si="16"/>
        <v>1</v>
      </c>
      <c r="M142" s="18">
        <f t="shared" si="16"/>
        <v>0</v>
      </c>
      <c r="N142" s="20"/>
      <c r="O142" s="20"/>
      <c r="P142" s="25">
        <f t="shared" si="8"/>
        <v>0.1111111111111111</v>
      </c>
      <c r="Q142" s="18">
        <v>0</v>
      </c>
      <c r="R142" s="18">
        <v>0</v>
      </c>
      <c r="S142" s="24">
        <v>0</v>
      </c>
      <c r="T142" s="16">
        <v>4</v>
      </c>
      <c r="U142" s="18">
        <v>0</v>
      </c>
      <c r="V142" s="30">
        <f t="shared" si="6"/>
        <v>0</v>
      </c>
    </row>
    <row r="143" spans="2:22" ht="13.5">
      <c r="B143" s="16">
        <v>18</v>
      </c>
      <c r="C143" s="17" t="s">
        <v>49</v>
      </c>
      <c r="D143" s="18">
        <v>1</v>
      </c>
      <c r="E143" s="18">
        <f>D22</f>
        <v>1</v>
      </c>
      <c r="F143" s="18">
        <f aca="true" t="shared" si="17" ref="F143:M143">E22</f>
        <v>1</v>
      </c>
      <c r="G143" s="18">
        <f t="shared" si="17"/>
        <v>0</v>
      </c>
      <c r="H143" s="18">
        <f t="shared" si="17"/>
        <v>0</v>
      </c>
      <c r="I143" s="18">
        <f t="shared" si="17"/>
        <v>0</v>
      </c>
      <c r="J143" s="18">
        <f t="shared" si="17"/>
        <v>0</v>
      </c>
      <c r="K143" s="18">
        <f t="shared" si="17"/>
        <v>1</v>
      </c>
      <c r="L143" s="18">
        <f t="shared" si="17"/>
        <v>0</v>
      </c>
      <c r="M143" s="18">
        <f t="shared" si="17"/>
        <v>0</v>
      </c>
      <c r="N143" s="20"/>
      <c r="O143" s="20"/>
      <c r="P143" s="25">
        <f t="shared" si="8"/>
        <v>0</v>
      </c>
      <c r="Q143" s="18">
        <v>0</v>
      </c>
      <c r="R143" s="18">
        <v>0</v>
      </c>
      <c r="S143" s="24">
        <v>0</v>
      </c>
      <c r="T143" s="16">
        <v>1</v>
      </c>
      <c r="U143" s="18">
        <v>0</v>
      </c>
      <c r="V143" s="30">
        <f t="shared" si="6"/>
        <v>0</v>
      </c>
    </row>
    <row r="144" spans="2:22" ht="13.5">
      <c r="B144" s="16">
        <v>19</v>
      </c>
      <c r="C144" s="17" t="s">
        <v>42</v>
      </c>
      <c r="D144" s="18">
        <v>5</v>
      </c>
      <c r="E144" s="18">
        <f>D17+D43+D69+D94+D118</f>
        <v>14</v>
      </c>
      <c r="F144" s="18">
        <f aca="true" t="shared" si="18" ref="F144:M144">E17+E43+E69+E94+E118</f>
        <v>13</v>
      </c>
      <c r="G144" s="18">
        <f t="shared" si="18"/>
        <v>5</v>
      </c>
      <c r="H144" s="18">
        <f t="shared" si="18"/>
        <v>5</v>
      </c>
      <c r="I144" s="18">
        <f t="shared" si="18"/>
        <v>6</v>
      </c>
      <c r="J144" s="18">
        <f t="shared" si="18"/>
        <v>1</v>
      </c>
      <c r="K144" s="18">
        <f t="shared" si="18"/>
        <v>1</v>
      </c>
      <c r="L144" s="18">
        <f t="shared" si="18"/>
        <v>2</v>
      </c>
      <c r="M144" s="18">
        <f t="shared" si="18"/>
        <v>0</v>
      </c>
      <c r="N144" s="20"/>
      <c r="O144" s="20"/>
      <c r="P144" s="25">
        <f t="shared" si="8"/>
        <v>0.38461538461538464</v>
      </c>
      <c r="Q144" s="18">
        <v>3</v>
      </c>
      <c r="R144" s="18">
        <v>0</v>
      </c>
      <c r="S144" s="24">
        <v>0</v>
      </c>
      <c r="T144" s="16">
        <v>7</v>
      </c>
      <c r="U144" s="18">
        <v>2</v>
      </c>
      <c r="V144" s="30">
        <f t="shared" si="6"/>
        <v>0.2857142857142857</v>
      </c>
    </row>
    <row r="145" spans="2:22" ht="13.5">
      <c r="B145" s="16">
        <v>20</v>
      </c>
      <c r="C145" s="17" t="s">
        <v>44</v>
      </c>
      <c r="D145" s="18">
        <v>0</v>
      </c>
      <c r="E145" s="18">
        <v>0</v>
      </c>
      <c r="F145" s="18">
        <v>0</v>
      </c>
      <c r="G145" s="18">
        <v>0</v>
      </c>
      <c r="H145" s="18">
        <v>0</v>
      </c>
      <c r="I145" s="18">
        <v>0</v>
      </c>
      <c r="J145" s="18">
        <v>0</v>
      </c>
      <c r="K145" s="18">
        <v>0</v>
      </c>
      <c r="L145" s="18">
        <v>0</v>
      </c>
      <c r="M145" s="18">
        <v>0</v>
      </c>
      <c r="N145" s="20"/>
      <c r="O145" s="20"/>
      <c r="P145" s="25">
        <v>0</v>
      </c>
      <c r="Q145" s="18">
        <v>0</v>
      </c>
      <c r="R145" s="18">
        <v>0</v>
      </c>
      <c r="S145" s="24">
        <v>0</v>
      </c>
      <c r="T145" s="16">
        <v>0</v>
      </c>
      <c r="U145" s="18">
        <v>0</v>
      </c>
      <c r="V145" s="30">
        <v>0</v>
      </c>
    </row>
    <row r="146" spans="2:22" ht="13.5">
      <c r="B146" s="16">
        <v>21</v>
      </c>
      <c r="C146" s="17" t="s">
        <v>45</v>
      </c>
      <c r="D146" s="18">
        <v>0</v>
      </c>
      <c r="E146" s="18">
        <v>0</v>
      </c>
      <c r="F146" s="18">
        <v>0</v>
      </c>
      <c r="G146" s="18">
        <v>0</v>
      </c>
      <c r="H146" s="18">
        <v>0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20"/>
      <c r="O146" s="20"/>
      <c r="P146" s="25">
        <v>0</v>
      </c>
      <c r="Q146" s="18">
        <v>0</v>
      </c>
      <c r="R146" s="18">
        <v>0</v>
      </c>
      <c r="S146" s="24">
        <v>0</v>
      </c>
      <c r="T146" s="16">
        <v>0</v>
      </c>
      <c r="U146" s="18">
        <v>0</v>
      </c>
      <c r="V146" s="30">
        <v>0</v>
      </c>
    </row>
    <row r="147" spans="2:22" ht="13.5">
      <c r="B147" s="16">
        <v>22</v>
      </c>
      <c r="C147" s="17" t="s">
        <v>46</v>
      </c>
      <c r="D147" s="18">
        <v>1</v>
      </c>
      <c r="E147" s="18">
        <f>D18</f>
        <v>1</v>
      </c>
      <c r="F147" s="18">
        <f aca="true" t="shared" si="19" ref="F147:M147">E18</f>
        <v>0</v>
      </c>
      <c r="G147" s="18">
        <f t="shared" si="19"/>
        <v>0</v>
      </c>
      <c r="H147" s="18">
        <f t="shared" si="19"/>
        <v>0</v>
      </c>
      <c r="I147" s="18">
        <f t="shared" si="19"/>
        <v>1</v>
      </c>
      <c r="J147" s="18">
        <f t="shared" si="19"/>
        <v>1</v>
      </c>
      <c r="K147" s="18">
        <f t="shared" si="19"/>
        <v>0</v>
      </c>
      <c r="L147" s="18">
        <f t="shared" si="19"/>
        <v>1</v>
      </c>
      <c r="M147" s="18">
        <f t="shared" si="19"/>
        <v>0</v>
      </c>
      <c r="N147" s="20"/>
      <c r="O147" s="20"/>
      <c r="P147" s="25">
        <v>0</v>
      </c>
      <c r="Q147" s="18">
        <v>0</v>
      </c>
      <c r="R147" s="18">
        <v>0</v>
      </c>
      <c r="S147" s="24">
        <v>0</v>
      </c>
      <c r="T147" s="16">
        <v>0</v>
      </c>
      <c r="U147" s="18">
        <v>0</v>
      </c>
      <c r="V147" s="30">
        <v>0</v>
      </c>
    </row>
    <row r="148" spans="2:22" ht="13.5">
      <c r="B148" s="16">
        <v>24</v>
      </c>
      <c r="C148" s="17" t="s">
        <v>48</v>
      </c>
      <c r="D148" s="18">
        <v>5</v>
      </c>
      <c r="E148" s="18">
        <f>D14+D40+D68+D89+D113</f>
        <v>18</v>
      </c>
      <c r="F148" s="18">
        <f aca="true" t="shared" si="20" ref="F148:M148">E14+E40+E68+E89+E113</f>
        <v>12</v>
      </c>
      <c r="G148" s="18">
        <f t="shared" si="20"/>
        <v>5</v>
      </c>
      <c r="H148" s="18">
        <f t="shared" si="20"/>
        <v>2</v>
      </c>
      <c r="I148" s="18">
        <f t="shared" si="20"/>
        <v>8</v>
      </c>
      <c r="J148" s="18">
        <f t="shared" si="20"/>
        <v>6</v>
      </c>
      <c r="K148" s="18">
        <f t="shared" si="20"/>
        <v>0</v>
      </c>
      <c r="L148" s="18">
        <f t="shared" si="20"/>
        <v>3</v>
      </c>
      <c r="M148" s="18">
        <f t="shared" si="20"/>
        <v>1</v>
      </c>
      <c r="N148" s="20"/>
      <c r="O148" s="20"/>
      <c r="P148" s="25">
        <f t="shared" si="8"/>
        <v>0.4166666666666667</v>
      </c>
      <c r="Q148" s="18">
        <v>1</v>
      </c>
      <c r="R148" s="18">
        <v>0</v>
      </c>
      <c r="S148" s="24">
        <v>0</v>
      </c>
      <c r="T148" s="16">
        <v>6</v>
      </c>
      <c r="U148" s="18">
        <v>3</v>
      </c>
      <c r="V148" s="30">
        <f t="shared" si="6"/>
        <v>0.5</v>
      </c>
    </row>
    <row r="149" spans="2:22" ht="14.25" thickBot="1">
      <c r="B149" s="62">
        <v>25</v>
      </c>
      <c r="C149" s="60" t="s">
        <v>43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2"/>
      <c r="O149" s="22"/>
      <c r="P149" s="27">
        <v>0</v>
      </c>
      <c r="Q149" s="21">
        <v>0</v>
      </c>
      <c r="R149" s="21">
        <v>0</v>
      </c>
      <c r="S149" s="26">
        <v>0</v>
      </c>
      <c r="T149" s="62">
        <v>0</v>
      </c>
      <c r="U149" s="21">
        <v>0</v>
      </c>
      <c r="V149" s="64">
        <v>0</v>
      </c>
    </row>
    <row r="151" ht="14.25" thickBot="1">
      <c r="B151" t="s">
        <v>68</v>
      </c>
    </row>
    <row r="152" spans="2:19" ht="13.5">
      <c r="B152" s="59" t="s">
        <v>28</v>
      </c>
      <c r="C152" s="14" t="s">
        <v>50</v>
      </c>
      <c r="D152" s="14" t="s">
        <v>72</v>
      </c>
      <c r="E152" s="14" t="s">
        <v>65</v>
      </c>
      <c r="F152" s="14" t="s">
        <v>66</v>
      </c>
      <c r="G152" s="14" t="s">
        <v>5</v>
      </c>
      <c r="H152" s="14" t="s">
        <v>7</v>
      </c>
      <c r="I152" s="14" t="s">
        <v>9</v>
      </c>
      <c r="J152" s="14" t="s">
        <v>13</v>
      </c>
      <c r="K152" s="14" t="s">
        <v>63</v>
      </c>
      <c r="L152" s="14" t="s">
        <v>64</v>
      </c>
      <c r="M152" s="14" t="s">
        <v>69</v>
      </c>
      <c r="N152" s="35"/>
      <c r="O152" s="14"/>
      <c r="P152" s="14" t="s">
        <v>67</v>
      </c>
      <c r="Q152" s="14" t="s">
        <v>70</v>
      </c>
      <c r="R152" s="14" t="s">
        <v>71</v>
      </c>
      <c r="S152" s="15" t="s">
        <v>73</v>
      </c>
    </row>
    <row r="153" spans="2:19" ht="13.5">
      <c r="B153" s="71">
        <v>10</v>
      </c>
      <c r="C153" s="52" t="s">
        <v>34</v>
      </c>
      <c r="D153" s="52">
        <v>3</v>
      </c>
      <c r="E153" s="52">
        <f>D27+D75+D125</f>
        <v>12</v>
      </c>
      <c r="F153" s="52">
        <f aca="true" t="shared" si="21" ref="F153:M153">E27+E75+E125</f>
        <v>158</v>
      </c>
      <c r="G153" s="52">
        <f t="shared" si="21"/>
        <v>47</v>
      </c>
      <c r="H153" s="52">
        <f t="shared" si="21"/>
        <v>8</v>
      </c>
      <c r="I153" s="52">
        <f t="shared" si="21"/>
        <v>3</v>
      </c>
      <c r="J153" s="52">
        <f t="shared" si="21"/>
        <v>5</v>
      </c>
      <c r="K153" s="52">
        <f t="shared" si="21"/>
        <v>3</v>
      </c>
      <c r="L153" s="52">
        <f t="shared" si="21"/>
        <v>2</v>
      </c>
      <c r="M153" s="52">
        <f t="shared" si="21"/>
        <v>0</v>
      </c>
      <c r="N153" s="72"/>
      <c r="O153" s="52"/>
      <c r="P153" s="39">
        <f>L153/E153*7</f>
        <v>1.1666666666666665</v>
      </c>
      <c r="Q153" s="52">
        <v>1</v>
      </c>
      <c r="R153" s="52">
        <v>1</v>
      </c>
      <c r="S153" s="53">
        <v>0</v>
      </c>
    </row>
    <row r="154" spans="2:19" ht="13.5">
      <c r="B154" s="61">
        <v>16</v>
      </c>
      <c r="C154" s="17" t="s">
        <v>40</v>
      </c>
      <c r="D154" s="52">
        <v>2</v>
      </c>
      <c r="E154" s="52">
        <f>D100+D49</f>
        <v>14</v>
      </c>
      <c r="F154" s="52">
        <f aca="true" t="shared" si="22" ref="F154:M154">E100+E49</f>
        <v>153</v>
      </c>
      <c r="G154" s="52">
        <f t="shared" si="22"/>
        <v>48</v>
      </c>
      <c r="H154" s="52">
        <f t="shared" si="22"/>
        <v>5</v>
      </c>
      <c r="I154" s="52">
        <f t="shared" si="22"/>
        <v>1</v>
      </c>
      <c r="J154" s="52">
        <f t="shared" si="22"/>
        <v>6</v>
      </c>
      <c r="K154" s="52">
        <f t="shared" si="22"/>
        <v>0</v>
      </c>
      <c r="L154" s="52">
        <f t="shared" si="22"/>
        <v>0</v>
      </c>
      <c r="M154" s="52">
        <f t="shared" si="22"/>
        <v>0</v>
      </c>
      <c r="N154" s="37"/>
      <c r="O154" s="36"/>
      <c r="P154" s="39">
        <f>L154/E154*7</f>
        <v>0</v>
      </c>
      <c r="Q154" s="36">
        <v>2</v>
      </c>
      <c r="R154" s="36">
        <v>0</v>
      </c>
      <c r="S154" s="40">
        <v>0</v>
      </c>
    </row>
    <row r="155" spans="2:19" ht="14.25" thickBot="1">
      <c r="B155" s="86">
        <v>24</v>
      </c>
      <c r="C155" s="60" t="s">
        <v>48</v>
      </c>
      <c r="D155" s="87">
        <v>2</v>
      </c>
      <c r="E155" s="87">
        <f>D76+D26</f>
        <v>4</v>
      </c>
      <c r="F155" s="87">
        <f aca="true" t="shared" si="23" ref="F155:M155">E76+E26</f>
        <v>88</v>
      </c>
      <c r="G155" s="87">
        <f t="shared" si="23"/>
        <v>18</v>
      </c>
      <c r="H155" s="87">
        <f t="shared" si="23"/>
        <v>2</v>
      </c>
      <c r="I155" s="87">
        <f t="shared" si="23"/>
        <v>6</v>
      </c>
      <c r="J155" s="87">
        <f t="shared" si="23"/>
        <v>6</v>
      </c>
      <c r="K155" s="87">
        <f t="shared" si="23"/>
        <v>0</v>
      </c>
      <c r="L155" s="87">
        <f t="shared" si="23"/>
        <v>0</v>
      </c>
      <c r="M155" s="87">
        <f t="shared" si="23"/>
        <v>0</v>
      </c>
      <c r="N155" s="42"/>
      <c r="O155" s="41"/>
      <c r="P155" s="43">
        <f>L155/E155*7</f>
        <v>0</v>
      </c>
      <c r="Q155" s="41">
        <v>1</v>
      </c>
      <c r="R155" s="41">
        <v>0</v>
      </c>
      <c r="S155" s="44">
        <v>0</v>
      </c>
    </row>
  </sheetData>
  <sheetProtection/>
  <mergeCells count="17">
    <mergeCell ref="T128:V128"/>
    <mergeCell ref="A127:N127"/>
    <mergeCell ref="A78:N78"/>
    <mergeCell ref="N52:N77"/>
    <mergeCell ref="A52:A77"/>
    <mergeCell ref="A102:N102"/>
    <mergeCell ref="N79:N101"/>
    <mergeCell ref="A79:A100"/>
    <mergeCell ref="N103:N126"/>
    <mergeCell ref="A103:A126"/>
    <mergeCell ref="A1:N1"/>
    <mergeCell ref="N2:N28"/>
    <mergeCell ref="A2:A28"/>
    <mergeCell ref="A51:N51"/>
    <mergeCell ref="N30:N50"/>
    <mergeCell ref="A30:A50"/>
    <mergeCell ref="A29:N29"/>
  </mergeCells>
  <printOptions/>
  <pageMargins left="0.787" right="0.787" top="0.984" bottom="0.984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8"/>
  <sheetViews>
    <sheetView zoomScalePageLayoutView="0" workbookViewId="0" topLeftCell="A145">
      <selection activeCell="P179" sqref="P179"/>
    </sheetView>
  </sheetViews>
  <sheetFormatPr defaultColWidth="9.00390625" defaultRowHeight="13.5"/>
  <cols>
    <col min="1" max="1" width="1.625" style="0" customWidth="1"/>
    <col min="2" max="2" width="6.625" style="0" customWidth="1"/>
    <col min="4" max="14" width="5.625" style="0" customWidth="1"/>
    <col min="15" max="15" width="1.625" style="0" customWidth="1"/>
    <col min="16" max="16" width="6.625" style="0" customWidth="1"/>
    <col min="18" max="28" width="5.625" style="0" customWidth="1"/>
    <col min="29" max="29" width="1.625" style="0" customWidth="1"/>
  </cols>
  <sheetData>
    <row r="1" spans="1:29" ht="9" customHeight="1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</row>
    <row r="2" spans="1:29" ht="14.25" thickBot="1">
      <c r="A2" s="153"/>
      <c r="B2" t="s">
        <v>357</v>
      </c>
      <c r="O2" s="153"/>
      <c r="P2" t="s">
        <v>358</v>
      </c>
      <c r="AC2" s="153"/>
    </row>
    <row r="3" spans="1:29" ht="24.75" customHeight="1">
      <c r="A3" s="153"/>
      <c r="C3" s="6"/>
      <c r="D3" s="7">
        <v>1</v>
      </c>
      <c r="E3" s="7">
        <v>2</v>
      </c>
      <c r="F3" s="7">
        <v>3</v>
      </c>
      <c r="G3" s="7">
        <v>4</v>
      </c>
      <c r="H3" s="7">
        <v>5</v>
      </c>
      <c r="I3" s="8" t="s">
        <v>0</v>
      </c>
      <c r="J3" s="56"/>
      <c r="K3" s="2"/>
      <c r="L3" s="2"/>
      <c r="O3" s="153"/>
      <c r="Q3" s="6"/>
      <c r="R3" s="7">
        <v>1</v>
      </c>
      <c r="S3" s="7">
        <v>2</v>
      </c>
      <c r="T3" s="7">
        <v>3</v>
      </c>
      <c r="U3" s="7">
        <v>4</v>
      </c>
      <c r="V3" s="7">
        <v>5</v>
      </c>
      <c r="W3" s="8" t="s">
        <v>0</v>
      </c>
      <c r="X3" s="56"/>
      <c r="Y3" s="2"/>
      <c r="Z3" s="2"/>
      <c r="AC3" s="153"/>
    </row>
    <row r="4" spans="1:29" ht="24.75" customHeight="1">
      <c r="A4" s="153"/>
      <c r="C4" s="57" t="s">
        <v>351</v>
      </c>
      <c r="D4" s="9">
        <v>0</v>
      </c>
      <c r="E4" s="9">
        <v>0</v>
      </c>
      <c r="F4" s="9">
        <v>0</v>
      </c>
      <c r="G4" s="9"/>
      <c r="H4" s="9"/>
      <c r="I4" s="10">
        <v>0</v>
      </c>
      <c r="J4" s="56"/>
      <c r="K4" s="2"/>
      <c r="L4" s="2"/>
      <c r="O4" s="153"/>
      <c r="Q4" s="76" t="s">
        <v>354</v>
      </c>
      <c r="R4" s="9">
        <v>5</v>
      </c>
      <c r="S4" s="9">
        <v>1</v>
      </c>
      <c r="T4" s="9">
        <v>0</v>
      </c>
      <c r="U4" s="9">
        <v>1</v>
      </c>
      <c r="V4" s="9">
        <v>1</v>
      </c>
      <c r="W4" s="10">
        <v>8</v>
      </c>
      <c r="X4" s="56"/>
      <c r="Y4" s="2"/>
      <c r="Z4" s="2"/>
      <c r="AC4" s="153"/>
    </row>
    <row r="5" spans="1:29" ht="24.75" customHeight="1" thickBot="1">
      <c r="A5" s="153"/>
      <c r="C5" s="75" t="s">
        <v>352</v>
      </c>
      <c r="D5" s="11">
        <v>10</v>
      </c>
      <c r="E5" s="11">
        <v>5</v>
      </c>
      <c r="F5" s="11" t="s">
        <v>355</v>
      </c>
      <c r="G5" s="11"/>
      <c r="H5" s="11"/>
      <c r="I5" s="12">
        <v>15</v>
      </c>
      <c r="J5" s="56"/>
      <c r="K5" s="2"/>
      <c r="L5" s="2"/>
      <c r="O5" s="153"/>
      <c r="Q5" s="75" t="s">
        <v>353</v>
      </c>
      <c r="R5" s="11">
        <v>0</v>
      </c>
      <c r="S5" s="11">
        <v>0</v>
      </c>
      <c r="T5" s="11">
        <v>0</v>
      </c>
      <c r="U5" s="11">
        <v>1</v>
      </c>
      <c r="V5" s="11">
        <v>5</v>
      </c>
      <c r="W5" s="12">
        <v>6</v>
      </c>
      <c r="X5" s="56"/>
      <c r="Y5" s="2"/>
      <c r="Z5" s="2"/>
      <c r="AC5" s="153"/>
    </row>
    <row r="6" spans="1:29" ht="13.5">
      <c r="A6" s="153"/>
      <c r="O6" s="153"/>
      <c r="AC6" s="153"/>
    </row>
    <row r="7" spans="1:29" ht="13.5">
      <c r="A7" s="153"/>
      <c r="C7" t="s">
        <v>3</v>
      </c>
      <c r="D7" t="s">
        <v>359</v>
      </c>
      <c r="O7" s="153"/>
      <c r="Q7" t="s">
        <v>3</v>
      </c>
      <c r="R7" t="s">
        <v>360</v>
      </c>
      <c r="AC7" s="153"/>
    </row>
    <row r="8" spans="1:29" ht="13.5">
      <c r="A8" s="153"/>
      <c r="O8" s="153"/>
      <c r="Q8" t="s">
        <v>2</v>
      </c>
      <c r="R8" t="s">
        <v>405</v>
      </c>
      <c r="AC8" s="153"/>
    </row>
    <row r="9" spans="1:29" ht="13.5">
      <c r="A9" s="153"/>
      <c r="O9" s="153"/>
      <c r="AC9" s="153"/>
    </row>
    <row r="10" spans="1:29" ht="13.5">
      <c r="A10" s="153"/>
      <c r="C10" s="1" t="s">
        <v>4</v>
      </c>
      <c r="D10" s="1" t="s">
        <v>5</v>
      </c>
      <c r="E10" s="1" t="s">
        <v>6</v>
      </c>
      <c r="F10" s="1" t="s">
        <v>7</v>
      </c>
      <c r="G10" s="1" t="s">
        <v>8</v>
      </c>
      <c r="H10" s="1" t="s">
        <v>11</v>
      </c>
      <c r="I10" s="1" t="s">
        <v>9</v>
      </c>
      <c r="J10" s="1" t="s">
        <v>13</v>
      </c>
      <c r="K10" s="1" t="s">
        <v>10</v>
      </c>
      <c r="L10" s="1" t="s">
        <v>12</v>
      </c>
      <c r="M10" s="1" t="s">
        <v>348</v>
      </c>
      <c r="O10" s="153"/>
      <c r="Q10" s="1" t="s">
        <v>4</v>
      </c>
      <c r="R10" s="1" t="s">
        <v>5</v>
      </c>
      <c r="S10" s="1" t="s">
        <v>6</v>
      </c>
      <c r="T10" s="1" t="s">
        <v>7</v>
      </c>
      <c r="U10" s="1" t="s">
        <v>8</v>
      </c>
      <c r="V10" s="1" t="s">
        <v>11</v>
      </c>
      <c r="W10" s="1" t="s">
        <v>9</v>
      </c>
      <c r="X10" s="1" t="s">
        <v>13</v>
      </c>
      <c r="Y10" s="1" t="s">
        <v>10</v>
      </c>
      <c r="Z10" s="1" t="s">
        <v>12</v>
      </c>
      <c r="AA10" s="1" t="s">
        <v>348</v>
      </c>
      <c r="AC10" s="153"/>
    </row>
    <row r="11" spans="1:29" ht="13.5">
      <c r="A11" s="153"/>
      <c r="B11" s="3" t="s">
        <v>325</v>
      </c>
      <c r="C11" s="4" t="s">
        <v>193</v>
      </c>
      <c r="D11">
        <v>3</v>
      </c>
      <c r="E11">
        <v>2</v>
      </c>
      <c r="F11">
        <v>1</v>
      </c>
      <c r="G11">
        <v>1</v>
      </c>
      <c r="H11">
        <v>2</v>
      </c>
      <c r="I11">
        <v>1</v>
      </c>
      <c r="J11">
        <v>0</v>
      </c>
      <c r="K11">
        <v>1</v>
      </c>
      <c r="L11">
        <v>0</v>
      </c>
      <c r="M11">
        <v>0</v>
      </c>
      <c r="O11" s="153"/>
      <c r="P11" s="3" t="s">
        <v>102</v>
      </c>
      <c r="Q11" s="4" t="s">
        <v>370</v>
      </c>
      <c r="R11">
        <v>4</v>
      </c>
      <c r="S11">
        <v>4</v>
      </c>
      <c r="T11">
        <v>1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C11" s="153"/>
    </row>
    <row r="12" spans="1:29" ht="13.5">
      <c r="A12" s="153"/>
      <c r="B12" s="3" t="s">
        <v>363</v>
      </c>
      <c r="C12" s="4" t="s">
        <v>276</v>
      </c>
      <c r="D12">
        <v>2</v>
      </c>
      <c r="E12">
        <v>1</v>
      </c>
      <c r="F12">
        <v>1</v>
      </c>
      <c r="G12">
        <v>1</v>
      </c>
      <c r="H12">
        <v>2</v>
      </c>
      <c r="I12">
        <v>1</v>
      </c>
      <c r="J12">
        <v>0</v>
      </c>
      <c r="K12">
        <v>1</v>
      </c>
      <c r="L12">
        <v>0</v>
      </c>
      <c r="M12">
        <v>0</v>
      </c>
      <c r="O12" s="153"/>
      <c r="P12" s="3" t="s">
        <v>18</v>
      </c>
      <c r="Q12" s="4" t="s">
        <v>371</v>
      </c>
      <c r="R12">
        <v>3</v>
      </c>
      <c r="S12">
        <v>3</v>
      </c>
      <c r="T12">
        <v>1</v>
      </c>
      <c r="U12">
        <v>0</v>
      </c>
      <c r="V12">
        <v>1</v>
      </c>
      <c r="W12">
        <v>0</v>
      </c>
      <c r="X12">
        <v>0</v>
      </c>
      <c r="Y12">
        <v>0</v>
      </c>
      <c r="Z12">
        <v>1</v>
      </c>
      <c r="AA12">
        <v>0</v>
      </c>
      <c r="AC12" s="153"/>
    </row>
    <row r="13" spans="1:29" ht="13.5">
      <c r="A13" s="153"/>
      <c r="B13" s="3" t="s">
        <v>361</v>
      </c>
      <c r="C13" s="4" t="s">
        <v>362</v>
      </c>
      <c r="D13">
        <v>1</v>
      </c>
      <c r="E13">
        <v>1</v>
      </c>
      <c r="F13">
        <v>1</v>
      </c>
      <c r="G13">
        <v>1</v>
      </c>
      <c r="H13">
        <v>1</v>
      </c>
      <c r="I13">
        <v>0</v>
      </c>
      <c r="J13">
        <v>0</v>
      </c>
      <c r="K13">
        <v>1</v>
      </c>
      <c r="L13">
        <v>0</v>
      </c>
      <c r="M13">
        <v>0</v>
      </c>
      <c r="O13" s="153"/>
      <c r="P13" s="3" t="s">
        <v>378</v>
      </c>
      <c r="Q13" s="4" t="s">
        <v>372</v>
      </c>
      <c r="R13">
        <v>3</v>
      </c>
      <c r="S13">
        <v>3</v>
      </c>
      <c r="T13">
        <v>2</v>
      </c>
      <c r="U13">
        <v>0</v>
      </c>
      <c r="V13">
        <v>1</v>
      </c>
      <c r="W13">
        <v>0</v>
      </c>
      <c r="X13">
        <v>0</v>
      </c>
      <c r="Y13">
        <v>1</v>
      </c>
      <c r="Z13">
        <v>3</v>
      </c>
      <c r="AA13">
        <v>0</v>
      </c>
      <c r="AC13" s="153"/>
    </row>
    <row r="14" spans="1:29" ht="13.5">
      <c r="A14" s="153"/>
      <c r="B14" s="3" t="s">
        <v>364</v>
      </c>
      <c r="C14" s="4" t="s">
        <v>15</v>
      </c>
      <c r="D14">
        <v>3</v>
      </c>
      <c r="E14">
        <v>2</v>
      </c>
      <c r="F14">
        <v>1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O14" s="153"/>
      <c r="P14" s="3" t="s">
        <v>104</v>
      </c>
      <c r="Q14" s="4" t="s">
        <v>373</v>
      </c>
      <c r="R14">
        <v>3</v>
      </c>
      <c r="S14">
        <v>3</v>
      </c>
      <c r="T14">
        <v>1</v>
      </c>
      <c r="U14">
        <v>1</v>
      </c>
      <c r="V14">
        <v>1</v>
      </c>
      <c r="W14">
        <v>0</v>
      </c>
      <c r="X14">
        <v>0</v>
      </c>
      <c r="Y14">
        <v>1</v>
      </c>
      <c r="Z14">
        <v>0</v>
      </c>
      <c r="AA14">
        <v>0</v>
      </c>
      <c r="AC14" s="153"/>
    </row>
    <row r="15" spans="1:29" ht="13.5">
      <c r="A15" s="153"/>
      <c r="B15" s="3" t="s">
        <v>365</v>
      </c>
      <c r="C15" s="4" t="s">
        <v>16</v>
      </c>
      <c r="D15">
        <v>3</v>
      </c>
      <c r="E15">
        <v>2</v>
      </c>
      <c r="F15">
        <v>1</v>
      </c>
      <c r="G15">
        <v>1</v>
      </c>
      <c r="H15">
        <v>1</v>
      </c>
      <c r="I15">
        <v>1</v>
      </c>
      <c r="J15">
        <v>0</v>
      </c>
      <c r="K15">
        <v>3</v>
      </c>
      <c r="L15">
        <v>0</v>
      </c>
      <c r="M15">
        <v>0</v>
      </c>
      <c r="O15" s="153"/>
      <c r="P15" s="3" t="s">
        <v>379</v>
      </c>
      <c r="Q15" s="4" t="s">
        <v>374</v>
      </c>
      <c r="R15">
        <v>3</v>
      </c>
      <c r="S15">
        <v>2</v>
      </c>
      <c r="T15">
        <v>0</v>
      </c>
      <c r="U15">
        <v>0</v>
      </c>
      <c r="V15">
        <v>1</v>
      </c>
      <c r="W15">
        <v>1</v>
      </c>
      <c r="X15">
        <v>1</v>
      </c>
      <c r="Y15">
        <v>0</v>
      </c>
      <c r="Z15">
        <v>0</v>
      </c>
      <c r="AA15">
        <v>0</v>
      </c>
      <c r="AC15" s="153"/>
    </row>
    <row r="16" spans="1:29" ht="13.5">
      <c r="A16" s="153"/>
      <c r="B16" s="3" t="s">
        <v>366</v>
      </c>
      <c r="C16" s="4" t="s">
        <v>24</v>
      </c>
      <c r="D16">
        <v>3</v>
      </c>
      <c r="E16">
        <v>1</v>
      </c>
      <c r="F16">
        <v>0</v>
      </c>
      <c r="G16">
        <v>1</v>
      </c>
      <c r="H16">
        <v>1</v>
      </c>
      <c r="I16">
        <v>1</v>
      </c>
      <c r="J16">
        <v>0</v>
      </c>
      <c r="K16">
        <v>0</v>
      </c>
      <c r="L16">
        <v>0</v>
      </c>
      <c r="M16">
        <v>1</v>
      </c>
      <c r="O16" s="153"/>
      <c r="P16" s="3" t="s">
        <v>380</v>
      </c>
      <c r="Q16" s="4" t="s">
        <v>375</v>
      </c>
      <c r="R16">
        <v>3</v>
      </c>
      <c r="S16">
        <v>2</v>
      </c>
      <c r="T16">
        <v>2</v>
      </c>
      <c r="U16">
        <v>1</v>
      </c>
      <c r="V16">
        <v>2</v>
      </c>
      <c r="W16">
        <v>1</v>
      </c>
      <c r="X16">
        <v>0</v>
      </c>
      <c r="Y16">
        <v>0</v>
      </c>
      <c r="Z16">
        <v>0</v>
      </c>
      <c r="AA16">
        <v>0</v>
      </c>
      <c r="AC16" s="153"/>
    </row>
    <row r="17" spans="1:29" ht="13.5">
      <c r="A17" s="153"/>
      <c r="B17" s="3" t="s">
        <v>131</v>
      </c>
      <c r="C17" s="4" t="s">
        <v>60</v>
      </c>
      <c r="D17">
        <v>2</v>
      </c>
      <c r="E17">
        <v>0</v>
      </c>
      <c r="F17">
        <v>0</v>
      </c>
      <c r="G17">
        <v>0</v>
      </c>
      <c r="H17">
        <v>2</v>
      </c>
      <c r="I17">
        <v>2</v>
      </c>
      <c r="J17">
        <v>0</v>
      </c>
      <c r="K17">
        <v>1</v>
      </c>
      <c r="L17">
        <v>0</v>
      </c>
      <c r="M17">
        <v>0</v>
      </c>
      <c r="O17" s="153"/>
      <c r="P17" s="3" t="s">
        <v>367</v>
      </c>
      <c r="Q17" s="4" t="s">
        <v>209</v>
      </c>
      <c r="R17">
        <v>3</v>
      </c>
      <c r="S17">
        <v>3</v>
      </c>
      <c r="T17">
        <v>1</v>
      </c>
      <c r="U17">
        <v>0</v>
      </c>
      <c r="V17">
        <v>0</v>
      </c>
      <c r="W17">
        <v>0</v>
      </c>
      <c r="X17">
        <v>2</v>
      </c>
      <c r="Y17">
        <v>0</v>
      </c>
      <c r="Z17">
        <v>0</v>
      </c>
      <c r="AA17">
        <v>0</v>
      </c>
      <c r="AC17" s="153"/>
    </row>
    <row r="18" spans="1:29" ht="13.5">
      <c r="A18" s="153"/>
      <c r="B18" s="3" t="s">
        <v>367</v>
      </c>
      <c r="C18" s="4" t="s">
        <v>114</v>
      </c>
      <c r="D18">
        <v>2</v>
      </c>
      <c r="E18">
        <v>1</v>
      </c>
      <c r="F18">
        <v>1</v>
      </c>
      <c r="G18">
        <v>1</v>
      </c>
      <c r="H18">
        <v>2</v>
      </c>
      <c r="I18">
        <v>1</v>
      </c>
      <c r="J18">
        <v>0</v>
      </c>
      <c r="K18">
        <v>1</v>
      </c>
      <c r="L18">
        <v>0</v>
      </c>
      <c r="M18">
        <v>0</v>
      </c>
      <c r="O18" s="153"/>
      <c r="P18" s="3" t="s">
        <v>20</v>
      </c>
      <c r="Q18" s="4" t="s">
        <v>376</v>
      </c>
      <c r="R18">
        <v>1</v>
      </c>
      <c r="S18">
        <v>0</v>
      </c>
      <c r="T18">
        <v>0</v>
      </c>
      <c r="U18">
        <v>0</v>
      </c>
      <c r="V18">
        <v>0</v>
      </c>
      <c r="W18">
        <v>1</v>
      </c>
      <c r="X18">
        <v>0</v>
      </c>
      <c r="Y18">
        <v>0</v>
      </c>
      <c r="Z18">
        <v>0</v>
      </c>
      <c r="AA18">
        <v>0</v>
      </c>
      <c r="AC18" s="153"/>
    </row>
    <row r="19" spans="1:29" ht="13.5">
      <c r="A19" s="153"/>
      <c r="B19" s="3" t="s">
        <v>368</v>
      </c>
      <c r="C19" s="4" t="s">
        <v>115</v>
      </c>
      <c r="D19">
        <v>2</v>
      </c>
      <c r="E19">
        <v>2</v>
      </c>
      <c r="F19">
        <v>1</v>
      </c>
      <c r="G19">
        <v>2</v>
      </c>
      <c r="H19">
        <v>1</v>
      </c>
      <c r="I19">
        <v>0</v>
      </c>
      <c r="J19">
        <v>0</v>
      </c>
      <c r="K19">
        <v>0</v>
      </c>
      <c r="L19">
        <v>0</v>
      </c>
      <c r="M19">
        <v>0</v>
      </c>
      <c r="O19" s="153"/>
      <c r="P19" s="3" t="s">
        <v>20</v>
      </c>
      <c r="Q19" s="4" t="s">
        <v>377</v>
      </c>
      <c r="R19">
        <v>2</v>
      </c>
      <c r="S19">
        <v>2</v>
      </c>
      <c r="T19">
        <v>0</v>
      </c>
      <c r="U19">
        <v>1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C19" s="153"/>
    </row>
    <row r="20" spans="1:29" ht="13.5">
      <c r="A20" s="153"/>
      <c r="B20" s="3" t="s">
        <v>369</v>
      </c>
      <c r="C20" s="4" t="s">
        <v>277</v>
      </c>
      <c r="D20">
        <v>2</v>
      </c>
      <c r="E20">
        <v>0</v>
      </c>
      <c r="F20">
        <v>0</v>
      </c>
      <c r="G20">
        <v>1</v>
      </c>
      <c r="H20">
        <v>2</v>
      </c>
      <c r="I20">
        <v>1</v>
      </c>
      <c r="J20">
        <v>0</v>
      </c>
      <c r="K20">
        <v>1</v>
      </c>
      <c r="L20">
        <v>0</v>
      </c>
      <c r="M20">
        <v>1</v>
      </c>
      <c r="O20" s="153"/>
      <c r="P20" s="3" t="s">
        <v>381</v>
      </c>
      <c r="Q20" s="4" t="s">
        <v>141</v>
      </c>
      <c r="R20">
        <v>3</v>
      </c>
      <c r="S20">
        <v>3</v>
      </c>
      <c r="T20">
        <v>1</v>
      </c>
      <c r="U20">
        <v>2</v>
      </c>
      <c r="V20">
        <v>0</v>
      </c>
      <c r="W20">
        <v>0</v>
      </c>
      <c r="X20">
        <v>1</v>
      </c>
      <c r="Y20">
        <v>2</v>
      </c>
      <c r="Z20">
        <v>0</v>
      </c>
      <c r="AA20">
        <v>0</v>
      </c>
      <c r="AC20" s="153"/>
    </row>
    <row r="21" spans="1:29" ht="13.5">
      <c r="A21" s="153"/>
      <c r="B21" s="3"/>
      <c r="C21" s="4"/>
      <c r="O21" s="153"/>
      <c r="Q21" s="4"/>
      <c r="AC21" s="153"/>
    </row>
    <row r="22" spans="1:29" ht="13.5">
      <c r="A22" s="153"/>
      <c r="B22" s="3"/>
      <c r="C22" s="4" t="s">
        <v>62</v>
      </c>
      <c r="D22" s="1" t="s">
        <v>65</v>
      </c>
      <c r="E22" s="1" t="s">
        <v>66</v>
      </c>
      <c r="F22" s="1" t="s">
        <v>5</v>
      </c>
      <c r="G22" s="1" t="s">
        <v>7</v>
      </c>
      <c r="H22" s="1" t="s">
        <v>9</v>
      </c>
      <c r="I22" s="1" t="s">
        <v>13</v>
      </c>
      <c r="J22" s="1" t="s">
        <v>63</v>
      </c>
      <c r="K22" s="1" t="s">
        <v>64</v>
      </c>
      <c r="L22" s="1" t="s">
        <v>69</v>
      </c>
      <c r="M22" s="1"/>
      <c r="O22" s="153"/>
      <c r="Q22" s="4" t="s">
        <v>62</v>
      </c>
      <c r="R22" s="1" t="s">
        <v>65</v>
      </c>
      <c r="S22" s="1" t="s">
        <v>66</v>
      </c>
      <c r="T22" s="1" t="s">
        <v>5</v>
      </c>
      <c r="U22" s="1" t="s">
        <v>7</v>
      </c>
      <c r="V22" s="1" t="s">
        <v>9</v>
      </c>
      <c r="W22" s="1" t="s">
        <v>13</v>
      </c>
      <c r="X22" s="1" t="s">
        <v>63</v>
      </c>
      <c r="Y22" s="1" t="s">
        <v>64</v>
      </c>
      <c r="Z22" s="1" t="s">
        <v>69</v>
      </c>
      <c r="AC22" s="153"/>
    </row>
    <row r="23" spans="1:29" ht="13.5">
      <c r="A23" s="153"/>
      <c r="B23" s="3"/>
      <c r="C23" s="4" t="s">
        <v>220</v>
      </c>
      <c r="D23">
        <v>2</v>
      </c>
      <c r="E23">
        <v>30</v>
      </c>
      <c r="F23">
        <v>7</v>
      </c>
      <c r="G23">
        <v>1</v>
      </c>
      <c r="H23">
        <v>1</v>
      </c>
      <c r="I23">
        <v>4</v>
      </c>
      <c r="J23">
        <v>0</v>
      </c>
      <c r="K23">
        <v>0</v>
      </c>
      <c r="L23">
        <v>0</v>
      </c>
      <c r="O23" s="153"/>
      <c r="Q23" s="4" t="s">
        <v>382</v>
      </c>
      <c r="R23">
        <v>4</v>
      </c>
      <c r="S23">
        <v>90</v>
      </c>
      <c r="T23">
        <v>22</v>
      </c>
      <c r="U23">
        <v>6</v>
      </c>
      <c r="V23">
        <v>5</v>
      </c>
      <c r="W23">
        <v>2</v>
      </c>
      <c r="X23">
        <v>7</v>
      </c>
      <c r="Y23">
        <v>4</v>
      </c>
      <c r="Z23">
        <v>2</v>
      </c>
      <c r="AC23" s="153"/>
    </row>
    <row r="24" spans="1:29" ht="13.5">
      <c r="A24" s="153"/>
      <c r="B24" s="3"/>
      <c r="C24" s="4" t="s">
        <v>48</v>
      </c>
      <c r="D24">
        <v>1</v>
      </c>
      <c r="E24">
        <v>21</v>
      </c>
      <c r="F24">
        <v>4</v>
      </c>
      <c r="G24">
        <v>0</v>
      </c>
      <c r="H24">
        <v>2</v>
      </c>
      <c r="I24">
        <v>2</v>
      </c>
      <c r="J24">
        <v>0</v>
      </c>
      <c r="K24">
        <v>0</v>
      </c>
      <c r="L24">
        <v>0</v>
      </c>
      <c r="O24" s="153"/>
      <c r="Q24" s="4" t="s">
        <v>383</v>
      </c>
      <c r="R24">
        <v>1</v>
      </c>
      <c r="S24">
        <v>22</v>
      </c>
      <c r="T24">
        <v>5</v>
      </c>
      <c r="U24">
        <v>1</v>
      </c>
      <c r="V24">
        <v>1</v>
      </c>
      <c r="W24">
        <v>1</v>
      </c>
      <c r="X24">
        <v>1</v>
      </c>
      <c r="Y24">
        <v>0</v>
      </c>
      <c r="Z24">
        <v>1</v>
      </c>
      <c r="AC24" s="153"/>
    </row>
    <row r="25" spans="1:29" ht="13.5">
      <c r="A25" s="153"/>
      <c r="B25" s="3"/>
      <c r="C25" s="4"/>
      <c r="O25" s="153"/>
      <c r="AC25" s="153"/>
    </row>
    <row r="26" spans="1:29" ht="9" customHeight="1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</row>
    <row r="27" spans="1:29" ht="14.25" customHeight="1" thickBot="1">
      <c r="A27" s="153"/>
      <c r="B27" t="s">
        <v>385</v>
      </c>
      <c r="O27" s="153"/>
      <c r="P27" t="s">
        <v>386</v>
      </c>
      <c r="AC27" s="153"/>
    </row>
    <row r="28" spans="1:29" ht="24.75" customHeight="1">
      <c r="A28" s="153"/>
      <c r="C28" s="6"/>
      <c r="D28" s="7">
        <v>1</v>
      </c>
      <c r="E28" s="7">
        <v>2</v>
      </c>
      <c r="F28" s="7">
        <v>3</v>
      </c>
      <c r="G28" s="7">
        <v>4</v>
      </c>
      <c r="H28" s="7">
        <v>5</v>
      </c>
      <c r="I28" s="8" t="s">
        <v>0</v>
      </c>
      <c r="J28" s="56"/>
      <c r="K28" s="2"/>
      <c r="L28" s="2"/>
      <c r="O28" s="153"/>
      <c r="Q28" s="6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8" t="s">
        <v>0</v>
      </c>
      <c r="X28" s="56"/>
      <c r="Y28" s="2"/>
      <c r="Z28" s="2"/>
      <c r="AC28" s="153"/>
    </row>
    <row r="29" spans="1:29" ht="24.75" customHeight="1">
      <c r="A29" s="153"/>
      <c r="C29" s="57" t="s">
        <v>387</v>
      </c>
      <c r="D29" s="9">
        <v>2</v>
      </c>
      <c r="E29" s="9">
        <v>0</v>
      </c>
      <c r="F29" s="9">
        <v>1</v>
      </c>
      <c r="G29" s="9">
        <v>2</v>
      </c>
      <c r="H29" s="9">
        <v>1</v>
      </c>
      <c r="I29" s="10">
        <v>6</v>
      </c>
      <c r="J29" s="56"/>
      <c r="K29" s="2"/>
      <c r="L29" s="2"/>
      <c r="O29" s="153"/>
      <c r="Q29" s="57" t="s">
        <v>351</v>
      </c>
      <c r="R29" s="9">
        <v>1</v>
      </c>
      <c r="S29" s="9">
        <v>0</v>
      </c>
      <c r="T29" s="9">
        <v>0</v>
      </c>
      <c r="U29" s="9">
        <v>0</v>
      </c>
      <c r="V29" s="9">
        <v>1</v>
      </c>
      <c r="W29" s="10">
        <v>2</v>
      </c>
      <c r="X29" s="56"/>
      <c r="Y29" s="2"/>
      <c r="Z29" s="2"/>
      <c r="AC29" s="153"/>
    </row>
    <row r="30" spans="1:29" ht="24.75" customHeight="1" thickBot="1">
      <c r="A30" s="153"/>
      <c r="C30" s="75" t="s">
        <v>388</v>
      </c>
      <c r="D30" s="11">
        <v>0</v>
      </c>
      <c r="E30" s="11">
        <v>0</v>
      </c>
      <c r="F30" s="11">
        <v>1</v>
      </c>
      <c r="G30" s="11">
        <v>0</v>
      </c>
      <c r="H30" s="11">
        <v>0</v>
      </c>
      <c r="I30" s="12">
        <v>1</v>
      </c>
      <c r="J30" s="56"/>
      <c r="K30" s="2"/>
      <c r="L30" s="2"/>
      <c r="O30" s="153"/>
      <c r="Q30" s="75" t="s">
        <v>353</v>
      </c>
      <c r="R30" s="11">
        <v>1</v>
      </c>
      <c r="S30" s="11">
        <v>0</v>
      </c>
      <c r="T30" s="11">
        <v>1</v>
      </c>
      <c r="U30" s="11">
        <v>2</v>
      </c>
      <c r="V30" s="11" t="s">
        <v>355</v>
      </c>
      <c r="W30" s="12">
        <v>4</v>
      </c>
      <c r="X30" s="56"/>
      <c r="Y30" s="2"/>
      <c r="Z30" s="2"/>
      <c r="AC30" s="153"/>
    </row>
    <row r="31" spans="1:29" ht="13.5">
      <c r="A31" s="153"/>
      <c r="O31" s="153"/>
      <c r="AC31" s="153"/>
    </row>
    <row r="32" spans="1:29" ht="13.5">
      <c r="A32" s="153"/>
      <c r="C32" t="s">
        <v>3</v>
      </c>
      <c r="D32" t="s">
        <v>389</v>
      </c>
      <c r="O32" s="153"/>
      <c r="Q32" t="s">
        <v>3</v>
      </c>
      <c r="R32" t="s">
        <v>393</v>
      </c>
      <c r="AC32" s="153"/>
    </row>
    <row r="33" spans="1:29" ht="13.5">
      <c r="A33" s="153"/>
      <c r="C33" t="s">
        <v>2</v>
      </c>
      <c r="D33" t="s">
        <v>390</v>
      </c>
      <c r="O33" s="153"/>
      <c r="AC33" s="153"/>
    </row>
    <row r="34" spans="1:29" ht="13.5">
      <c r="A34" s="153"/>
      <c r="O34" s="153"/>
      <c r="AC34" s="153"/>
    </row>
    <row r="35" spans="1:29" ht="13.5">
      <c r="A35" s="153"/>
      <c r="C35" s="1" t="s">
        <v>4</v>
      </c>
      <c r="D35" s="1" t="s">
        <v>5</v>
      </c>
      <c r="E35" s="1" t="s">
        <v>6</v>
      </c>
      <c r="F35" s="1" t="s">
        <v>7</v>
      </c>
      <c r="G35" s="1" t="s">
        <v>8</v>
      </c>
      <c r="H35" s="1" t="s">
        <v>11</v>
      </c>
      <c r="I35" s="1" t="s">
        <v>9</v>
      </c>
      <c r="J35" s="1" t="s">
        <v>13</v>
      </c>
      <c r="K35" s="1" t="s">
        <v>10</v>
      </c>
      <c r="L35" s="1" t="s">
        <v>12</v>
      </c>
      <c r="M35" s="1" t="s">
        <v>348</v>
      </c>
      <c r="O35" s="153"/>
      <c r="Q35" s="1" t="s">
        <v>4</v>
      </c>
      <c r="R35" s="1" t="s">
        <v>5</v>
      </c>
      <c r="S35" s="1" t="s">
        <v>6</v>
      </c>
      <c r="T35" s="1" t="s">
        <v>7</v>
      </c>
      <c r="U35" s="1" t="s">
        <v>8</v>
      </c>
      <c r="V35" s="1" t="s">
        <v>11</v>
      </c>
      <c r="W35" s="1" t="s">
        <v>9</v>
      </c>
      <c r="X35" s="1" t="s">
        <v>13</v>
      </c>
      <c r="Y35" s="1" t="s">
        <v>10</v>
      </c>
      <c r="Z35" s="1" t="s">
        <v>12</v>
      </c>
      <c r="AA35" s="1" t="s">
        <v>348</v>
      </c>
      <c r="AC35" s="153"/>
    </row>
    <row r="36" spans="1:29" ht="13.5">
      <c r="A36" s="153"/>
      <c r="B36" s="3" t="s">
        <v>87</v>
      </c>
      <c r="C36" s="4" t="s">
        <v>193</v>
      </c>
      <c r="D36">
        <v>3</v>
      </c>
      <c r="E36">
        <v>3</v>
      </c>
      <c r="F36">
        <v>1</v>
      </c>
      <c r="G36">
        <v>1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O36" s="153"/>
      <c r="P36" s="3" t="s">
        <v>102</v>
      </c>
      <c r="Q36" s="4" t="s">
        <v>370</v>
      </c>
      <c r="R36">
        <v>3</v>
      </c>
      <c r="S36">
        <v>2</v>
      </c>
      <c r="T36">
        <v>0</v>
      </c>
      <c r="U36">
        <v>0</v>
      </c>
      <c r="V36">
        <v>1</v>
      </c>
      <c r="W36">
        <v>1</v>
      </c>
      <c r="X36">
        <v>0</v>
      </c>
      <c r="Y36">
        <v>1</v>
      </c>
      <c r="Z36">
        <v>1</v>
      </c>
      <c r="AA36">
        <v>0</v>
      </c>
      <c r="AC36" s="153"/>
    </row>
    <row r="37" spans="1:29" ht="13.5">
      <c r="A37" s="153"/>
      <c r="B37" s="3" t="s">
        <v>363</v>
      </c>
      <c r="C37" s="4" t="s">
        <v>276</v>
      </c>
      <c r="D37">
        <v>3</v>
      </c>
      <c r="E37">
        <v>3</v>
      </c>
      <c r="F37">
        <v>0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O37" s="153"/>
      <c r="P37" s="3" t="s">
        <v>128</v>
      </c>
      <c r="Q37" s="4" t="s">
        <v>371</v>
      </c>
      <c r="R37">
        <v>3</v>
      </c>
      <c r="S37">
        <v>2</v>
      </c>
      <c r="T37">
        <v>1</v>
      </c>
      <c r="U37">
        <v>1</v>
      </c>
      <c r="V37">
        <v>1</v>
      </c>
      <c r="W37">
        <v>1</v>
      </c>
      <c r="X37">
        <v>0</v>
      </c>
      <c r="Y37">
        <v>1</v>
      </c>
      <c r="Z37">
        <v>1</v>
      </c>
      <c r="AA37">
        <v>0</v>
      </c>
      <c r="AC37" s="153"/>
    </row>
    <row r="38" spans="1:29" ht="13.5">
      <c r="A38" s="153"/>
      <c r="B38" s="3" t="s">
        <v>364</v>
      </c>
      <c r="C38" s="4" t="s">
        <v>15</v>
      </c>
      <c r="D38">
        <v>3</v>
      </c>
      <c r="E38">
        <v>2</v>
      </c>
      <c r="F38">
        <v>1</v>
      </c>
      <c r="G38">
        <v>0</v>
      </c>
      <c r="H38">
        <v>1</v>
      </c>
      <c r="I38">
        <v>1</v>
      </c>
      <c r="J38">
        <v>0</v>
      </c>
      <c r="K38">
        <v>1</v>
      </c>
      <c r="L38">
        <v>0</v>
      </c>
      <c r="M38">
        <v>0</v>
      </c>
      <c r="O38" s="153"/>
      <c r="P38" s="3" t="s">
        <v>163</v>
      </c>
      <c r="Q38" s="4" t="s">
        <v>372</v>
      </c>
      <c r="R38">
        <v>2</v>
      </c>
      <c r="S38">
        <v>2</v>
      </c>
      <c r="T38">
        <v>1</v>
      </c>
      <c r="U38">
        <v>1</v>
      </c>
      <c r="V38">
        <v>0</v>
      </c>
      <c r="W38">
        <v>0</v>
      </c>
      <c r="X38">
        <v>0</v>
      </c>
      <c r="Y38">
        <v>1</v>
      </c>
      <c r="Z38">
        <v>0</v>
      </c>
      <c r="AA38">
        <v>0</v>
      </c>
      <c r="AC38" s="153"/>
    </row>
    <row r="39" spans="1:29" ht="13.5">
      <c r="A39" s="153"/>
      <c r="B39" s="3" t="s">
        <v>366</v>
      </c>
      <c r="C39" s="4" t="s">
        <v>16</v>
      </c>
      <c r="D39">
        <v>3</v>
      </c>
      <c r="E39">
        <v>3</v>
      </c>
      <c r="F39">
        <v>2</v>
      </c>
      <c r="G39">
        <v>0</v>
      </c>
      <c r="H39">
        <v>2</v>
      </c>
      <c r="I39">
        <v>0</v>
      </c>
      <c r="J39">
        <v>0</v>
      </c>
      <c r="K39">
        <v>2</v>
      </c>
      <c r="L39">
        <v>0</v>
      </c>
      <c r="M39">
        <v>0</v>
      </c>
      <c r="O39" s="153"/>
      <c r="P39" s="3" t="s">
        <v>104</v>
      </c>
      <c r="Q39" s="4" t="s">
        <v>373</v>
      </c>
      <c r="R39">
        <v>2</v>
      </c>
      <c r="S39">
        <v>2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C39" s="153"/>
    </row>
    <row r="40" spans="1:29" ht="13.5">
      <c r="A40" s="153"/>
      <c r="B40" s="3" t="s">
        <v>84</v>
      </c>
      <c r="C40" s="4" t="s">
        <v>24</v>
      </c>
      <c r="D40">
        <v>3</v>
      </c>
      <c r="E40">
        <v>3</v>
      </c>
      <c r="F40">
        <v>1</v>
      </c>
      <c r="G40">
        <v>2</v>
      </c>
      <c r="H40">
        <v>0</v>
      </c>
      <c r="I40">
        <v>0</v>
      </c>
      <c r="J40">
        <v>0</v>
      </c>
      <c r="K40">
        <v>1</v>
      </c>
      <c r="L40">
        <v>0</v>
      </c>
      <c r="M40">
        <v>0</v>
      </c>
      <c r="O40" s="153"/>
      <c r="P40" s="3" t="s">
        <v>164</v>
      </c>
      <c r="Q40" s="4" t="s">
        <v>374</v>
      </c>
      <c r="R40">
        <v>2</v>
      </c>
      <c r="S40">
        <v>2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C40" s="153"/>
    </row>
    <row r="41" spans="1:29" ht="13.5">
      <c r="A41" s="153"/>
      <c r="B41" s="3" t="s">
        <v>131</v>
      </c>
      <c r="C41" s="4" t="s">
        <v>60</v>
      </c>
      <c r="D41">
        <v>3</v>
      </c>
      <c r="E41">
        <v>2</v>
      </c>
      <c r="F41">
        <v>0</v>
      </c>
      <c r="G41">
        <v>0</v>
      </c>
      <c r="H41">
        <v>1</v>
      </c>
      <c r="I41">
        <v>1</v>
      </c>
      <c r="J41">
        <v>1</v>
      </c>
      <c r="K41">
        <v>1</v>
      </c>
      <c r="L41">
        <v>0</v>
      </c>
      <c r="M41">
        <v>0</v>
      </c>
      <c r="O41" s="153"/>
      <c r="P41" s="3" t="s">
        <v>380</v>
      </c>
      <c r="Q41" s="4" t="s">
        <v>375</v>
      </c>
      <c r="R41">
        <v>2</v>
      </c>
      <c r="S41">
        <v>2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C41" s="153"/>
    </row>
    <row r="42" spans="1:29" ht="13.5">
      <c r="A42" s="153"/>
      <c r="B42" s="3" t="s">
        <v>367</v>
      </c>
      <c r="C42" s="4" t="s">
        <v>114</v>
      </c>
      <c r="D42">
        <v>3</v>
      </c>
      <c r="E42">
        <v>2</v>
      </c>
      <c r="F42">
        <v>0</v>
      </c>
      <c r="G42">
        <v>0</v>
      </c>
      <c r="H42">
        <v>1</v>
      </c>
      <c r="I42">
        <v>1</v>
      </c>
      <c r="J42">
        <v>0</v>
      </c>
      <c r="K42">
        <v>1</v>
      </c>
      <c r="L42">
        <v>0</v>
      </c>
      <c r="M42">
        <v>0</v>
      </c>
      <c r="O42" s="153"/>
      <c r="P42" s="3" t="s">
        <v>367</v>
      </c>
      <c r="Q42" s="4" t="s">
        <v>209</v>
      </c>
      <c r="R42">
        <v>2</v>
      </c>
      <c r="S42">
        <v>0</v>
      </c>
      <c r="T42">
        <v>0</v>
      </c>
      <c r="U42">
        <v>0</v>
      </c>
      <c r="V42">
        <v>1</v>
      </c>
      <c r="W42">
        <v>2</v>
      </c>
      <c r="X42">
        <v>0</v>
      </c>
      <c r="Y42">
        <v>4</v>
      </c>
      <c r="Z42">
        <v>0</v>
      </c>
      <c r="AA42">
        <v>0</v>
      </c>
      <c r="AC42" s="153"/>
    </row>
    <row r="43" spans="1:29" ht="13.5">
      <c r="A43" s="153"/>
      <c r="B43" s="3" t="s">
        <v>368</v>
      </c>
      <c r="C43" s="4" t="s">
        <v>115</v>
      </c>
      <c r="D43">
        <v>2</v>
      </c>
      <c r="E43">
        <v>2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 s="153"/>
      <c r="P43" s="3" t="s">
        <v>18</v>
      </c>
      <c r="Q43" s="4" t="s">
        <v>376</v>
      </c>
      <c r="R43">
        <v>1</v>
      </c>
      <c r="S43">
        <v>0</v>
      </c>
      <c r="T43">
        <v>0</v>
      </c>
      <c r="U43">
        <v>0</v>
      </c>
      <c r="V43">
        <v>0</v>
      </c>
      <c r="W43">
        <v>1</v>
      </c>
      <c r="X43">
        <v>0</v>
      </c>
      <c r="Y43">
        <v>1</v>
      </c>
      <c r="Z43">
        <v>1</v>
      </c>
      <c r="AA43">
        <v>0</v>
      </c>
      <c r="AC43" s="153"/>
    </row>
    <row r="44" spans="1:29" ht="13.5">
      <c r="A44" s="153"/>
      <c r="B44" s="3" t="s">
        <v>369</v>
      </c>
      <c r="C44" s="4" t="s">
        <v>277</v>
      </c>
      <c r="D44">
        <v>2</v>
      </c>
      <c r="E44">
        <v>2</v>
      </c>
      <c r="F44">
        <v>1</v>
      </c>
      <c r="G44">
        <v>0</v>
      </c>
      <c r="H44">
        <v>0</v>
      </c>
      <c r="I44">
        <v>0</v>
      </c>
      <c r="J44">
        <v>0</v>
      </c>
      <c r="K44">
        <v>1</v>
      </c>
      <c r="L44">
        <v>0</v>
      </c>
      <c r="M44">
        <v>0</v>
      </c>
      <c r="O44" s="153"/>
      <c r="P44" s="3" t="s">
        <v>18</v>
      </c>
      <c r="Q44" s="4" t="s">
        <v>377</v>
      </c>
      <c r="R44">
        <v>1</v>
      </c>
      <c r="S44">
        <v>0</v>
      </c>
      <c r="T44">
        <v>0</v>
      </c>
      <c r="U44">
        <v>0</v>
      </c>
      <c r="V44">
        <v>1</v>
      </c>
      <c r="W44">
        <v>1</v>
      </c>
      <c r="X44">
        <v>0</v>
      </c>
      <c r="Y44">
        <v>1</v>
      </c>
      <c r="Z44">
        <v>0</v>
      </c>
      <c r="AA44">
        <v>0</v>
      </c>
      <c r="AC44" s="153"/>
    </row>
    <row r="45" spans="1:29" ht="13.5">
      <c r="A45" s="153"/>
      <c r="B45" s="3"/>
      <c r="C45" s="4"/>
      <c r="O45" s="153"/>
      <c r="P45" s="3" t="s">
        <v>363</v>
      </c>
      <c r="Q45" s="4" t="s">
        <v>392</v>
      </c>
      <c r="R45">
        <v>2</v>
      </c>
      <c r="S45">
        <v>2</v>
      </c>
      <c r="T45">
        <v>1</v>
      </c>
      <c r="U45">
        <v>1</v>
      </c>
      <c r="V45">
        <v>0</v>
      </c>
      <c r="W45">
        <v>0</v>
      </c>
      <c r="X45">
        <v>1</v>
      </c>
      <c r="Y45">
        <v>1</v>
      </c>
      <c r="Z45">
        <v>0</v>
      </c>
      <c r="AA45">
        <v>0</v>
      </c>
      <c r="AC45" s="153"/>
    </row>
    <row r="46" spans="1:29" ht="13.5">
      <c r="A46" s="153"/>
      <c r="B46" s="3"/>
      <c r="C46" s="4" t="s">
        <v>62</v>
      </c>
      <c r="D46" s="1" t="s">
        <v>65</v>
      </c>
      <c r="E46" s="1" t="s">
        <v>66</v>
      </c>
      <c r="F46" s="1" t="s">
        <v>5</v>
      </c>
      <c r="G46" s="1" t="s">
        <v>7</v>
      </c>
      <c r="H46" s="1" t="s">
        <v>9</v>
      </c>
      <c r="I46" s="1" t="s">
        <v>13</v>
      </c>
      <c r="J46" s="1" t="s">
        <v>63</v>
      </c>
      <c r="K46" s="1" t="s">
        <v>64</v>
      </c>
      <c r="L46" s="1" t="s">
        <v>69</v>
      </c>
      <c r="M46" s="1"/>
      <c r="O46" s="153"/>
      <c r="Q46" s="4"/>
      <c r="AC46" s="153"/>
    </row>
    <row r="47" spans="1:29" ht="13.5">
      <c r="A47" s="153"/>
      <c r="B47" s="3"/>
      <c r="C47" s="4" t="s">
        <v>105</v>
      </c>
      <c r="D47">
        <v>4</v>
      </c>
      <c r="E47">
        <v>64</v>
      </c>
      <c r="F47">
        <v>15</v>
      </c>
      <c r="G47">
        <v>1</v>
      </c>
      <c r="H47">
        <v>2</v>
      </c>
      <c r="I47">
        <v>3</v>
      </c>
      <c r="J47">
        <v>1</v>
      </c>
      <c r="K47">
        <v>1</v>
      </c>
      <c r="L47">
        <v>2</v>
      </c>
      <c r="O47" s="153"/>
      <c r="Q47" s="4" t="s">
        <v>62</v>
      </c>
      <c r="R47" s="1" t="s">
        <v>65</v>
      </c>
      <c r="S47" s="1" t="s">
        <v>66</v>
      </c>
      <c r="T47" s="1" t="s">
        <v>5</v>
      </c>
      <c r="U47" s="1" t="s">
        <v>7</v>
      </c>
      <c r="V47" s="1" t="s">
        <v>9</v>
      </c>
      <c r="W47" s="1" t="s">
        <v>13</v>
      </c>
      <c r="X47" s="1" t="s">
        <v>63</v>
      </c>
      <c r="Y47" s="1" t="s">
        <v>64</v>
      </c>
      <c r="Z47" s="1" t="s">
        <v>69</v>
      </c>
      <c r="AC47" s="153"/>
    </row>
    <row r="48" spans="1:29" ht="13.5">
      <c r="A48" s="153"/>
      <c r="B48" s="3"/>
      <c r="C48" s="4" t="s">
        <v>34</v>
      </c>
      <c r="D48">
        <v>1</v>
      </c>
      <c r="E48">
        <v>20</v>
      </c>
      <c r="F48">
        <v>5</v>
      </c>
      <c r="G48">
        <v>0</v>
      </c>
      <c r="H48">
        <v>2</v>
      </c>
      <c r="I48">
        <v>1</v>
      </c>
      <c r="J48">
        <v>0</v>
      </c>
      <c r="K48">
        <v>0</v>
      </c>
      <c r="L48">
        <v>1</v>
      </c>
      <c r="O48" s="153"/>
      <c r="Q48" s="4" t="s">
        <v>391</v>
      </c>
      <c r="R48">
        <v>5</v>
      </c>
      <c r="S48">
        <v>83</v>
      </c>
      <c r="T48">
        <v>22</v>
      </c>
      <c r="U48">
        <v>4</v>
      </c>
      <c r="V48">
        <v>2</v>
      </c>
      <c r="W48">
        <v>4</v>
      </c>
      <c r="X48">
        <v>2</v>
      </c>
      <c r="Y48">
        <v>2</v>
      </c>
      <c r="Z48">
        <v>1</v>
      </c>
      <c r="AC48" s="153"/>
    </row>
    <row r="49" spans="1:29" ht="13.5">
      <c r="A49" s="153"/>
      <c r="B49" s="3"/>
      <c r="C49" s="4"/>
      <c r="O49" s="153"/>
      <c r="Q49" s="4"/>
      <c r="AC49" s="153"/>
    </row>
    <row r="50" spans="1:29" ht="9" customHeight="1">
      <c r="A50" s="153"/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</row>
    <row r="51" spans="1:29" ht="14.25" customHeight="1" thickBot="1">
      <c r="A51" s="153"/>
      <c r="B51" t="s">
        <v>406</v>
      </c>
      <c r="O51" s="153"/>
      <c r="P51" t="s">
        <v>407</v>
      </c>
      <c r="AC51" s="153"/>
    </row>
    <row r="52" spans="1:29" ht="24.75" customHeight="1">
      <c r="A52" s="153"/>
      <c r="C52" s="6"/>
      <c r="D52" s="7">
        <v>1</v>
      </c>
      <c r="E52" s="7">
        <v>2</v>
      </c>
      <c r="F52" s="7">
        <v>3</v>
      </c>
      <c r="G52" s="7">
        <v>4</v>
      </c>
      <c r="H52" s="7">
        <v>5</v>
      </c>
      <c r="I52" s="8" t="s">
        <v>0</v>
      </c>
      <c r="J52" s="56"/>
      <c r="K52" s="2"/>
      <c r="L52" s="2"/>
      <c r="O52" s="153"/>
      <c r="Q52" s="6"/>
      <c r="R52" s="7">
        <v>1</v>
      </c>
      <c r="S52" s="7">
        <v>2</v>
      </c>
      <c r="T52" s="7">
        <v>3</v>
      </c>
      <c r="U52" s="7">
        <v>4</v>
      </c>
      <c r="V52" s="7">
        <v>5</v>
      </c>
      <c r="W52" s="8" t="s">
        <v>0</v>
      </c>
      <c r="X52" s="56"/>
      <c r="Y52" s="2"/>
      <c r="Z52" s="2"/>
      <c r="AC52" s="153"/>
    </row>
    <row r="53" spans="1:29" ht="24.75" customHeight="1">
      <c r="A53" s="153"/>
      <c r="C53" s="57" t="s">
        <v>408</v>
      </c>
      <c r="D53" s="9">
        <v>0</v>
      </c>
      <c r="E53" s="9">
        <v>0</v>
      </c>
      <c r="F53" s="9">
        <v>0</v>
      </c>
      <c r="G53" s="9"/>
      <c r="H53" s="9"/>
      <c r="I53" s="10">
        <v>0</v>
      </c>
      <c r="J53" s="56"/>
      <c r="K53" s="2"/>
      <c r="L53" s="2"/>
      <c r="O53" s="153"/>
      <c r="Q53" s="57" t="s">
        <v>408</v>
      </c>
      <c r="R53" s="9">
        <v>0</v>
      </c>
      <c r="S53" s="9">
        <v>0</v>
      </c>
      <c r="T53" s="9">
        <v>0</v>
      </c>
      <c r="U53" s="9"/>
      <c r="V53" s="9"/>
      <c r="W53" s="10">
        <v>0</v>
      </c>
      <c r="X53" s="56"/>
      <c r="Y53" s="2"/>
      <c r="Z53" s="2"/>
      <c r="AC53" s="153"/>
    </row>
    <row r="54" spans="1:29" ht="24.75" customHeight="1" thickBot="1">
      <c r="A54" s="153"/>
      <c r="C54" s="75" t="s">
        <v>409</v>
      </c>
      <c r="D54" s="11">
        <v>2</v>
      </c>
      <c r="E54" s="11">
        <v>7</v>
      </c>
      <c r="F54" s="11" t="s">
        <v>250</v>
      </c>
      <c r="G54" s="11"/>
      <c r="H54" s="11"/>
      <c r="I54" s="12">
        <v>9</v>
      </c>
      <c r="J54" s="56"/>
      <c r="K54" s="2"/>
      <c r="L54" s="2"/>
      <c r="O54" s="153"/>
      <c r="Q54" s="75" t="s">
        <v>409</v>
      </c>
      <c r="R54" s="11">
        <v>2</v>
      </c>
      <c r="S54" s="11">
        <v>7</v>
      </c>
      <c r="T54" s="11" t="s">
        <v>250</v>
      </c>
      <c r="U54" s="11"/>
      <c r="V54" s="11"/>
      <c r="W54" s="12">
        <v>9</v>
      </c>
      <c r="X54" s="56"/>
      <c r="Y54" s="2"/>
      <c r="Z54" s="2"/>
      <c r="AC54" s="153"/>
    </row>
    <row r="55" spans="1:29" ht="13.5">
      <c r="A55" s="153"/>
      <c r="O55" s="153"/>
      <c r="AC55" s="153"/>
    </row>
    <row r="56" spans="1:29" ht="13.5">
      <c r="A56" s="153"/>
      <c r="C56" t="s">
        <v>3</v>
      </c>
      <c r="D56" t="s">
        <v>420</v>
      </c>
      <c r="O56" s="153"/>
      <c r="Q56" t="s">
        <v>3</v>
      </c>
      <c r="R56" t="s">
        <v>393</v>
      </c>
      <c r="AC56" s="153"/>
    </row>
    <row r="57" spans="1:29" ht="13.5">
      <c r="A57" s="153"/>
      <c r="C57" t="s">
        <v>98</v>
      </c>
      <c r="D57" t="s">
        <v>421</v>
      </c>
      <c r="O57" s="153"/>
      <c r="AC57" s="153"/>
    </row>
    <row r="58" spans="1:29" ht="13.5">
      <c r="A58" s="153"/>
      <c r="C58" t="s">
        <v>2</v>
      </c>
      <c r="D58" t="s">
        <v>422</v>
      </c>
      <c r="O58" s="153"/>
      <c r="AC58" s="153"/>
    </row>
    <row r="59" spans="1:29" ht="13.5">
      <c r="A59" s="153"/>
      <c r="O59" s="153"/>
      <c r="AC59" s="153"/>
    </row>
    <row r="60" spans="1:29" ht="13.5">
      <c r="A60" s="153"/>
      <c r="C60" s="1" t="s">
        <v>4</v>
      </c>
      <c r="D60" s="1" t="s">
        <v>5</v>
      </c>
      <c r="E60" s="1" t="s">
        <v>6</v>
      </c>
      <c r="F60" s="1" t="s">
        <v>7</v>
      </c>
      <c r="G60" s="1" t="s">
        <v>8</v>
      </c>
      <c r="H60" s="1" t="s">
        <v>11</v>
      </c>
      <c r="I60" s="1" t="s">
        <v>9</v>
      </c>
      <c r="J60" s="1" t="s">
        <v>13</v>
      </c>
      <c r="K60" s="1" t="s">
        <v>10</v>
      </c>
      <c r="L60" s="1" t="s">
        <v>12</v>
      </c>
      <c r="M60" s="1" t="s">
        <v>348</v>
      </c>
      <c r="O60" s="153"/>
      <c r="Q60" s="1" t="s">
        <v>4</v>
      </c>
      <c r="R60" s="1" t="s">
        <v>5</v>
      </c>
      <c r="S60" s="1" t="s">
        <v>6</v>
      </c>
      <c r="T60" s="1" t="s">
        <v>7</v>
      </c>
      <c r="U60" s="1" t="s">
        <v>8</v>
      </c>
      <c r="V60" s="1" t="s">
        <v>11</v>
      </c>
      <c r="W60" s="1" t="s">
        <v>9</v>
      </c>
      <c r="X60" s="1" t="s">
        <v>13</v>
      </c>
      <c r="Y60" s="1" t="s">
        <v>10</v>
      </c>
      <c r="Z60" s="1" t="s">
        <v>12</v>
      </c>
      <c r="AA60" s="1" t="s">
        <v>348</v>
      </c>
      <c r="AC60" s="153"/>
    </row>
    <row r="61" spans="1:29" ht="13.5">
      <c r="A61" s="153"/>
      <c r="B61" s="3" t="s">
        <v>103</v>
      </c>
      <c r="C61" s="4" t="s">
        <v>323</v>
      </c>
      <c r="D61">
        <v>2</v>
      </c>
      <c r="E61">
        <v>2</v>
      </c>
      <c r="F61">
        <v>1</v>
      </c>
      <c r="G61">
        <v>1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O61" s="153"/>
      <c r="P61" s="3" t="s">
        <v>102</v>
      </c>
      <c r="Q61" s="4" t="s">
        <v>370</v>
      </c>
      <c r="R61">
        <v>2</v>
      </c>
      <c r="S61">
        <v>1</v>
      </c>
      <c r="T61">
        <v>1</v>
      </c>
      <c r="U61">
        <v>0</v>
      </c>
      <c r="V61">
        <v>0</v>
      </c>
      <c r="W61">
        <v>1</v>
      </c>
      <c r="X61">
        <v>0</v>
      </c>
      <c r="Y61">
        <v>1</v>
      </c>
      <c r="Z61">
        <v>0</v>
      </c>
      <c r="AA61">
        <v>0</v>
      </c>
      <c r="AC61" s="153"/>
    </row>
    <row r="62" spans="1:29" ht="13.5">
      <c r="A62" s="153"/>
      <c r="B62" s="3" t="s">
        <v>235</v>
      </c>
      <c r="C62" s="4" t="s">
        <v>23</v>
      </c>
      <c r="D62">
        <v>2</v>
      </c>
      <c r="E62">
        <v>1</v>
      </c>
      <c r="F62">
        <v>0</v>
      </c>
      <c r="G62">
        <v>0</v>
      </c>
      <c r="H62">
        <v>2</v>
      </c>
      <c r="I62">
        <v>1</v>
      </c>
      <c r="J62">
        <v>0</v>
      </c>
      <c r="K62">
        <v>1</v>
      </c>
      <c r="L62">
        <v>0</v>
      </c>
      <c r="M62">
        <v>0</v>
      </c>
      <c r="O62" s="153"/>
      <c r="P62" s="3" t="s">
        <v>128</v>
      </c>
      <c r="Q62" s="4" t="s">
        <v>371</v>
      </c>
      <c r="R62">
        <v>2</v>
      </c>
      <c r="S62">
        <v>1</v>
      </c>
      <c r="T62">
        <v>0</v>
      </c>
      <c r="U62">
        <v>0</v>
      </c>
      <c r="V62">
        <v>0</v>
      </c>
      <c r="W62">
        <v>1</v>
      </c>
      <c r="X62">
        <v>1</v>
      </c>
      <c r="Y62">
        <v>0</v>
      </c>
      <c r="Z62">
        <v>0</v>
      </c>
      <c r="AA62">
        <v>0</v>
      </c>
      <c r="AC62" s="153"/>
    </row>
    <row r="63" spans="1:29" ht="13.5">
      <c r="A63" s="153"/>
      <c r="B63" s="3" t="s">
        <v>232</v>
      </c>
      <c r="C63" s="4" t="s">
        <v>413</v>
      </c>
      <c r="D63">
        <v>2</v>
      </c>
      <c r="E63">
        <v>2</v>
      </c>
      <c r="F63">
        <v>1</v>
      </c>
      <c r="G63">
        <v>1</v>
      </c>
      <c r="H63">
        <v>1</v>
      </c>
      <c r="I63">
        <v>0</v>
      </c>
      <c r="J63">
        <v>0</v>
      </c>
      <c r="K63">
        <v>0</v>
      </c>
      <c r="L63">
        <v>1</v>
      </c>
      <c r="M63">
        <v>0</v>
      </c>
      <c r="O63" s="153"/>
      <c r="P63" s="3" t="s">
        <v>163</v>
      </c>
      <c r="Q63" s="4" t="s">
        <v>372</v>
      </c>
      <c r="R63">
        <v>2</v>
      </c>
      <c r="S63">
        <v>2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C63" s="153"/>
    </row>
    <row r="64" spans="1:29" ht="13.5">
      <c r="A64" s="153"/>
      <c r="B64" s="3" t="s">
        <v>417</v>
      </c>
      <c r="C64" s="4" t="s">
        <v>414</v>
      </c>
      <c r="D64">
        <v>2</v>
      </c>
      <c r="E64">
        <v>2</v>
      </c>
      <c r="F64">
        <v>2</v>
      </c>
      <c r="G64">
        <v>1</v>
      </c>
      <c r="H64">
        <v>1</v>
      </c>
      <c r="I64">
        <v>0</v>
      </c>
      <c r="J64">
        <v>0</v>
      </c>
      <c r="K64">
        <v>1</v>
      </c>
      <c r="L64">
        <v>0</v>
      </c>
      <c r="M64">
        <v>0</v>
      </c>
      <c r="O64" s="153"/>
      <c r="P64" s="3" t="s">
        <v>104</v>
      </c>
      <c r="Q64" s="4" t="s">
        <v>373</v>
      </c>
      <c r="R64">
        <v>1</v>
      </c>
      <c r="S64">
        <v>1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C64" s="153"/>
    </row>
    <row r="65" spans="1:29" ht="13.5">
      <c r="A65" s="153"/>
      <c r="B65" s="3" t="s">
        <v>418</v>
      </c>
      <c r="C65" s="4" t="s">
        <v>263</v>
      </c>
      <c r="D65">
        <v>2</v>
      </c>
      <c r="E65">
        <v>1</v>
      </c>
      <c r="F65">
        <v>0</v>
      </c>
      <c r="G65">
        <v>0</v>
      </c>
      <c r="H65">
        <v>1</v>
      </c>
      <c r="I65">
        <v>1</v>
      </c>
      <c r="J65">
        <v>0</v>
      </c>
      <c r="K65">
        <v>0</v>
      </c>
      <c r="L65">
        <v>0</v>
      </c>
      <c r="M65">
        <v>0</v>
      </c>
      <c r="O65" s="153"/>
      <c r="P65" s="3" t="s">
        <v>18</v>
      </c>
      <c r="Q65" s="4" t="s">
        <v>410</v>
      </c>
      <c r="R65">
        <v>1</v>
      </c>
      <c r="S65">
        <v>1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</v>
      </c>
      <c r="AA65">
        <v>0</v>
      </c>
      <c r="AC65" s="153"/>
    </row>
    <row r="66" spans="1:29" ht="13.5">
      <c r="A66" s="153"/>
      <c r="B66" s="3" t="s">
        <v>234</v>
      </c>
      <c r="C66" s="4" t="s">
        <v>415</v>
      </c>
      <c r="D66">
        <v>2</v>
      </c>
      <c r="E66">
        <v>2</v>
      </c>
      <c r="F66">
        <v>1</v>
      </c>
      <c r="G66">
        <v>2</v>
      </c>
      <c r="H66">
        <v>1</v>
      </c>
      <c r="I66">
        <v>0</v>
      </c>
      <c r="J66">
        <v>0</v>
      </c>
      <c r="K66">
        <v>0</v>
      </c>
      <c r="L66">
        <v>0</v>
      </c>
      <c r="M66">
        <v>0</v>
      </c>
      <c r="O66" s="153"/>
      <c r="P66" s="3" t="s">
        <v>20</v>
      </c>
      <c r="Q66" s="4" t="s">
        <v>411</v>
      </c>
      <c r="R66">
        <f>+R89</f>
        <v>2</v>
      </c>
      <c r="S66">
        <v>1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C66" s="153"/>
    </row>
    <row r="67" spans="1:29" ht="13.5">
      <c r="A67" s="153"/>
      <c r="B67" s="3" t="s">
        <v>225</v>
      </c>
      <c r="C67" s="4" t="s">
        <v>416</v>
      </c>
      <c r="D67">
        <v>2</v>
      </c>
      <c r="E67">
        <v>2</v>
      </c>
      <c r="F67">
        <v>2</v>
      </c>
      <c r="G67">
        <v>1</v>
      </c>
      <c r="H67">
        <v>1</v>
      </c>
      <c r="I67">
        <v>0</v>
      </c>
      <c r="J67">
        <v>0</v>
      </c>
      <c r="K67">
        <v>1</v>
      </c>
      <c r="L67">
        <v>0</v>
      </c>
      <c r="M67">
        <v>0</v>
      </c>
      <c r="O67" s="153"/>
      <c r="P67" s="3" t="s">
        <v>19</v>
      </c>
      <c r="Q67" s="4" t="s">
        <v>184</v>
      </c>
      <c r="R67">
        <v>1</v>
      </c>
      <c r="S67">
        <v>0</v>
      </c>
      <c r="T67">
        <v>0</v>
      </c>
      <c r="U67">
        <v>0</v>
      </c>
      <c r="V67">
        <v>0</v>
      </c>
      <c r="W67">
        <v>1</v>
      </c>
      <c r="X67">
        <v>0</v>
      </c>
      <c r="Y67">
        <v>0</v>
      </c>
      <c r="Z67">
        <v>0</v>
      </c>
      <c r="AA67">
        <v>0</v>
      </c>
      <c r="AC67" s="153"/>
    </row>
    <row r="68" spans="1:29" ht="13.5">
      <c r="A68" s="153"/>
      <c r="B68" s="3" t="s">
        <v>245</v>
      </c>
      <c r="C68" s="4" t="s">
        <v>25</v>
      </c>
      <c r="D68">
        <v>2</v>
      </c>
      <c r="E68">
        <v>1</v>
      </c>
      <c r="F68">
        <v>0</v>
      </c>
      <c r="G68">
        <v>0</v>
      </c>
      <c r="H68">
        <v>1</v>
      </c>
      <c r="I68">
        <v>1</v>
      </c>
      <c r="J68">
        <v>0</v>
      </c>
      <c r="K68">
        <v>0</v>
      </c>
      <c r="L68">
        <v>0</v>
      </c>
      <c r="M68">
        <v>0</v>
      </c>
      <c r="O68" s="153"/>
      <c r="P68" s="3" t="s">
        <v>17</v>
      </c>
      <c r="Q68" s="4" t="s">
        <v>412</v>
      </c>
      <c r="R68">
        <v>1</v>
      </c>
      <c r="S68">
        <v>1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C68" s="153"/>
    </row>
    <row r="69" spans="1:29" ht="13.5">
      <c r="A69" s="153"/>
      <c r="B69" s="3" t="s">
        <v>369</v>
      </c>
      <c r="C69" s="4" t="s">
        <v>76</v>
      </c>
      <c r="D69">
        <v>1</v>
      </c>
      <c r="E69">
        <v>1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O69" s="153"/>
      <c r="P69" s="3" t="s">
        <v>196</v>
      </c>
      <c r="Q69" s="4" t="s">
        <v>141</v>
      </c>
      <c r="R69">
        <v>1</v>
      </c>
      <c r="S69">
        <v>1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C69" s="153"/>
    </row>
    <row r="70" spans="1:29" ht="13.5">
      <c r="A70" s="153"/>
      <c r="B70" s="3"/>
      <c r="C70" s="4"/>
      <c r="O70" s="153"/>
      <c r="P70" s="3"/>
      <c r="Q70" s="4"/>
      <c r="AC70" s="153"/>
    </row>
    <row r="71" spans="1:29" ht="13.5">
      <c r="A71" s="153"/>
      <c r="B71" s="3"/>
      <c r="C71" s="4" t="s">
        <v>62</v>
      </c>
      <c r="D71" s="1" t="s">
        <v>65</v>
      </c>
      <c r="E71" s="1" t="s">
        <v>66</v>
      </c>
      <c r="F71" s="1" t="s">
        <v>5</v>
      </c>
      <c r="G71" s="1" t="s">
        <v>7</v>
      </c>
      <c r="H71" s="1" t="s">
        <v>9</v>
      </c>
      <c r="I71" s="1" t="s">
        <v>13</v>
      </c>
      <c r="J71" s="1" t="s">
        <v>63</v>
      </c>
      <c r="K71" s="1" t="s">
        <v>64</v>
      </c>
      <c r="L71" s="1" t="s">
        <v>69</v>
      </c>
      <c r="M71" s="1"/>
      <c r="O71" s="153"/>
      <c r="Q71" s="4" t="s">
        <v>62</v>
      </c>
      <c r="R71" s="1" t="s">
        <v>65</v>
      </c>
      <c r="S71" s="1" t="s">
        <v>66</v>
      </c>
      <c r="T71" s="1" t="s">
        <v>5</v>
      </c>
      <c r="U71" s="1" t="s">
        <v>7</v>
      </c>
      <c r="V71" s="1" t="s">
        <v>9</v>
      </c>
      <c r="W71" s="1" t="s">
        <v>13</v>
      </c>
      <c r="X71" s="1" t="s">
        <v>63</v>
      </c>
      <c r="Y71" s="1" t="s">
        <v>64</v>
      </c>
      <c r="Z71" s="1" t="s">
        <v>69</v>
      </c>
      <c r="AC71" s="153"/>
    </row>
    <row r="72" spans="1:29" ht="13.5">
      <c r="A72" s="153"/>
      <c r="B72" s="3"/>
      <c r="C72" s="4" t="s">
        <v>220</v>
      </c>
      <c r="D72">
        <v>3</v>
      </c>
      <c r="E72">
        <v>39</v>
      </c>
      <c r="F72">
        <v>12</v>
      </c>
      <c r="G72">
        <v>1</v>
      </c>
      <c r="H72">
        <v>3</v>
      </c>
      <c r="I72">
        <v>1</v>
      </c>
      <c r="J72">
        <v>0</v>
      </c>
      <c r="K72">
        <v>0</v>
      </c>
      <c r="L72">
        <v>0</v>
      </c>
      <c r="O72" s="153"/>
      <c r="Q72" s="4" t="s">
        <v>419</v>
      </c>
      <c r="R72">
        <v>2</v>
      </c>
      <c r="S72">
        <v>55</v>
      </c>
      <c r="T72">
        <v>17</v>
      </c>
      <c r="U72">
        <v>7</v>
      </c>
      <c r="V72">
        <v>3</v>
      </c>
      <c r="W72">
        <v>0</v>
      </c>
      <c r="X72">
        <v>9</v>
      </c>
      <c r="Y72">
        <v>6</v>
      </c>
      <c r="Z72">
        <v>1</v>
      </c>
      <c r="AC72" s="153"/>
    </row>
    <row r="73" spans="1:29" ht="13.5">
      <c r="A73" s="153"/>
      <c r="B73" s="3"/>
      <c r="C73" s="4"/>
      <c r="O73" s="153"/>
      <c r="AC73" s="153"/>
    </row>
    <row r="74" spans="1:29" ht="9" customHeight="1">
      <c r="A74" s="153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</row>
    <row r="75" spans="1:29" ht="14.25" customHeight="1" thickBot="1">
      <c r="A75" s="153"/>
      <c r="B75" t="s">
        <v>423</v>
      </c>
      <c r="O75" s="153"/>
      <c r="P75" t="s">
        <v>424</v>
      </c>
      <c r="AC75" s="153"/>
    </row>
    <row r="76" spans="1:29" ht="24.75" customHeight="1">
      <c r="A76" s="153"/>
      <c r="C76" s="6"/>
      <c r="D76" s="7">
        <v>1</v>
      </c>
      <c r="E76" s="7">
        <v>2</v>
      </c>
      <c r="F76" s="7">
        <v>3</v>
      </c>
      <c r="G76" s="7">
        <v>4</v>
      </c>
      <c r="H76" s="7">
        <v>5</v>
      </c>
      <c r="I76" s="8" t="s">
        <v>0</v>
      </c>
      <c r="J76" s="56"/>
      <c r="K76" s="2"/>
      <c r="L76" s="2"/>
      <c r="O76" s="153"/>
      <c r="Q76" s="6"/>
      <c r="R76" s="7">
        <v>1</v>
      </c>
      <c r="S76" s="7">
        <v>2</v>
      </c>
      <c r="T76" s="7">
        <v>3</v>
      </c>
      <c r="U76" s="7">
        <v>4</v>
      </c>
      <c r="V76" s="7">
        <v>5</v>
      </c>
      <c r="W76" s="8" t="s">
        <v>0</v>
      </c>
      <c r="X76" s="56"/>
      <c r="Y76" s="2"/>
      <c r="Z76" s="2"/>
      <c r="AC76" s="153"/>
    </row>
    <row r="77" spans="1:29" ht="24.75" customHeight="1">
      <c r="A77" s="153"/>
      <c r="C77" s="57" t="s">
        <v>214</v>
      </c>
      <c r="D77" s="9">
        <v>1</v>
      </c>
      <c r="E77" s="9">
        <v>0</v>
      </c>
      <c r="F77" s="9">
        <v>0</v>
      </c>
      <c r="G77" s="9">
        <v>0</v>
      </c>
      <c r="H77" s="9">
        <v>0</v>
      </c>
      <c r="I77" s="10">
        <v>1</v>
      </c>
      <c r="J77" s="56"/>
      <c r="K77" s="2"/>
      <c r="L77" s="2"/>
      <c r="O77" s="153"/>
      <c r="Q77" s="57" t="s">
        <v>489</v>
      </c>
      <c r="R77" s="9">
        <v>0</v>
      </c>
      <c r="S77" s="9">
        <v>0</v>
      </c>
      <c r="T77" s="9">
        <v>0</v>
      </c>
      <c r="U77" s="9">
        <v>1</v>
      </c>
      <c r="V77" s="9"/>
      <c r="W77" s="10">
        <v>1</v>
      </c>
      <c r="X77" s="56"/>
      <c r="Y77" s="2"/>
      <c r="Z77" s="2"/>
      <c r="AC77" s="153"/>
    </row>
    <row r="78" spans="1:29" ht="24.75" customHeight="1" thickBot="1">
      <c r="A78" s="153"/>
      <c r="C78" s="75" t="s">
        <v>409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2">
        <v>0</v>
      </c>
      <c r="J78" s="56"/>
      <c r="K78" s="2"/>
      <c r="L78" s="2"/>
      <c r="O78" s="153"/>
      <c r="Q78" s="75" t="s">
        <v>353</v>
      </c>
      <c r="R78" s="11">
        <v>0</v>
      </c>
      <c r="S78" s="11">
        <v>0</v>
      </c>
      <c r="T78" s="11">
        <v>4</v>
      </c>
      <c r="U78" s="11" t="s">
        <v>425</v>
      </c>
      <c r="V78" s="11"/>
      <c r="W78" s="12">
        <v>9</v>
      </c>
      <c r="X78" s="56"/>
      <c r="Y78" s="2"/>
      <c r="Z78" s="2"/>
      <c r="AC78" s="153"/>
    </row>
    <row r="79" spans="1:29" ht="13.5">
      <c r="A79" s="153"/>
      <c r="O79" s="153"/>
      <c r="AC79" s="153"/>
    </row>
    <row r="80" spans="1:29" ht="13.5">
      <c r="A80" s="153"/>
      <c r="C80" t="s">
        <v>3</v>
      </c>
      <c r="D80" t="s">
        <v>420</v>
      </c>
      <c r="O80" s="153"/>
      <c r="Q80" t="s">
        <v>3</v>
      </c>
      <c r="R80" t="s">
        <v>426</v>
      </c>
      <c r="AC80" s="153"/>
    </row>
    <row r="81" spans="1:29" ht="13.5">
      <c r="A81" s="153"/>
      <c r="O81" s="153"/>
      <c r="Q81" t="s">
        <v>2</v>
      </c>
      <c r="R81" t="s">
        <v>427</v>
      </c>
      <c r="AC81" s="153"/>
    </row>
    <row r="82" spans="1:29" ht="13.5">
      <c r="A82" s="153"/>
      <c r="O82" s="153"/>
      <c r="AC82" s="153"/>
    </row>
    <row r="83" spans="1:29" ht="13.5">
      <c r="A83" s="153"/>
      <c r="C83" s="1" t="s">
        <v>4</v>
      </c>
      <c r="D83" s="1" t="s">
        <v>5</v>
      </c>
      <c r="E83" s="1" t="s">
        <v>6</v>
      </c>
      <c r="F83" s="1" t="s">
        <v>7</v>
      </c>
      <c r="G83" s="1" t="s">
        <v>8</v>
      </c>
      <c r="H83" s="1" t="s">
        <v>11</v>
      </c>
      <c r="I83" s="1" t="s">
        <v>9</v>
      </c>
      <c r="J83" s="1" t="s">
        <v>13</v>
      </c>
      <c r="K83" s="1" t="s">
        <v>10</v>
      </c>
      <c r="L83" s="1" t="s">
        <v>12</v>
      </c>
      <c r="M83" s="1" t="s">
        <v>348</v>
      </c>
      <c r="O83" s="153"/>
      <c r="Q83" s="1" t="s">
        <v>4</v>
      </c>
      <c r="R83" s="1" t="s">
        <v>5</v>
      </c>
      <c r="S83" s="1" t="s">
        <v>6</v>
      </c>
      <c r="T83" s="1" t="s">
        <v>7</v>
      </c>
      <c r="U83" s="1" t="s">
        <v>8</v>
      </c>
      <c r="V83" s="1" t="s">
        <v>11</v>
      </c>
      <c r="W83" s="1" t="s">
        <v>9</v>
      </c>
      <c r="X83" s="1" t="s">
        <v>13</v>
      </c>
      <c r="Y83" s="1" t="s">
        <v>10</v>
      </c>
      <c r="Z83" s="1" t="s">
        <v>12</v>
      </c>
      <c r="AA83" s="1" t="s">
        <v>348</v>
      </c>
      <c r="AC83" s="153"/>
    </row>
    <row r="84" spans="1:29" ht="13.5">
      <c r="A84" s="153"/>
      <c r="B84" s="3" t="s">
        <v>104</v>
      </c>
      <c r="C84" s="4" t="s">
        <v>203</v>
      </c>
      <c r="D84">
        <v>2</v>
      </c>
      <c r="E84">
        <v>2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O84" s="153"/>
      <c r="P84" s="3" t="s">
        <v>102</v>
      </c>
      <c r="Q84" s="4" t="s">
        <v>370</v>
      </c>
      <c r="R84">
        <v>3</v>
      </c>
      <c r="S84">
        <v>1</v>
      </c>
      <c r="T84">
        <v>1</v>
      </c>
      <c r="U84">
        <v>1</v>
      </c>
      <c r="V84">
        <v>1</v>
      </c>
      <c r="W84">
        <v>2</v>
      </c>
      <c r="X84">
        <v>0</v>
      </c>
      <c r="Y84">
        <v>5</v>
      </c>
      <c r="Z84">
        <v>0</v>
      </c>
      <c r="AA84">
        <v>0</v>
      </c>
      <c r="AC84" s="153"/>
    </row>
    <row r="85" spans="1:29" ht="13.5">
      <c r="A85" s="153"/>
      <c r="B85" s="3" t="s">
        <v>236</v>
      </c>
      <c r="C85" s="4" t="s">
        <v>129</v>
      </c>
      <c r="D85">
        <v>2</v>
      </c>
      <c r="E85">
        <v>0</v>
      </c>
      <c r="F85">
        <v>0</v>
      </c>
      <c r="G85">
        <v>0</v>
      </c>
      <c r="H85">
        <v>0</v>
      </c>
      <c r="I85">
        <v>2</v>
      </c>
      <c r="J85">
        <v>0</v>
      </c>
      <c r="K85">
        <v>1</v>
      </c>
      <c r="L85">
        <v>0</v>
      </c>
      <c r="M85">
        <v>0</v>
      </c>
      <c r="O85" s="153"/>
      <c r="P85" s="3" t="s">
        <v>128</v>
      </c>
      <c r="Q85" s="4" t="s">
        <v>371</v>
      </c>
      <c r="R85">
        <v>3</v>
      </c>
      <c r="S85">
        <v>1</v>
      </c>
      <c r="T85">
        <v>0</v>
      </c>
      <c r="U85">
        <v>0</v>
      </c>
      <c r="V85">
        <v>2</v>
      </c>
      <c r="W85">
        <v>2</v>
      </c>
      <c r="X85">
        <v>0</v>
      </c>
      <c r="Y85">
        <v>3</v>
      </c>
      <c r="Z85">
        <v>0</v>
      </c>
      <c r="AA85">
        <v>0</v>
      </c>
      <c r="AC85" s="153"/>
    </row>
    <row r="86" spans="1:29" ht="13.5">
      <c r="A86" s="153"/>
      <c r="B86" s="3" t="s">
        <v>225</v>
      </c>
      <c r="C86" s="4" t="s">
        <v>15</v>
      </c>
      <c r="D86">
        <v>2</v>
      </c>
      <c r="E86">
        <v>2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O86" s="153"/>
      <c r="P86" s="3" t="s">
        <v>196</v>
      </c>
      <c r="Q86" s="4" t="s">
        <v>372</v>
      </c>
      <c r="R86">
        <v>3</v>
      </c>
      <c r="S86">
        <v>2</v>
      </c>
      <c r="T86">
        <v>1</v>
      </c>
      <c r="U86">
        <v>1</v>
      </c>
      <c r="V86">
        <v>1</v>
      </c>
      <c r="W86">
        <v>0</v>
      </c>
      <c r="X86">
        <v>0</v>
      </c>
      <c r="Y86">
        <v>1</v>
      </c>
      <c r="Z86">
        <v>0</v>
      </c>
      <c r="AA86">
        <v>1</v>
      </c>
      <c r="AC86" s="153"/>
    </row>
    <row r="87" spans="1:29" ht="13.5">
      <c r="A87" s="153"/>
      <c r="B87" s="3" t="s">
        <v>229</v>
      </c>
      <c r="C87" s="4" t="s">
        <v>414</v>
      </c>
      <c r="D87">
        <v>2</v>
      </c>
      <c r="E87">
        <v>2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O87" s="153"/>
      <c r="P87" s="3" t="s">
        <v>104</v>
      </c>
      <c r="Q87" s="4" t="s">
        <v>373</v>
      </c>
      <c r="R87">
        <v>3</v>
      </c>
      <c r="S87">
        <v>3</v>
      </c>
      <c r="T87">
        <v>2</v>
      </c>
      <c r="U87">
        <v>3</v>
      </c>
      <c r="V87">
        <v>2</v>
      </c>
      <c r="W87">
        <v>0</v>
      </c>
      <c r="X87">
        <v>0</v>
      </c>
      <c r="Y87">
        <v>1</v>
      </c>
      <c r="Z87">
        <v>0</v>
      </c>
      <c r="AA87">
        <v>0</v>
      </c>
      <c r="AC87" s="153"/>
    </row>
    <row r="88" spans="1:29" ht="13.5">
      <c r="A88" s="153"/>
      <c r="B88" s="3" t="s">
        <v>234</v>
      </c>
      <c r="C88" s="4" t="s">
        <v>208</v>
      </c>
      <c r="D88">
        <v>2</v>
      </c>
      <c r="E88">
        <v>2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O88" s="153"/>
      <c r="P88" s="3" t="s">
        <v>128</v>
      </c>
      <c r="Q88" s="4" t="s">
        <v>428</v>
      </c>
      <c r="R88">
        <v>3</v>
      </c>
      <c r="S88">
        <v>3</v>
      </c>
      <c r="T88">
        <v>0</v>
      </c>
      <c r="U88">
        <v>0</v>
      </c>
      <c r="V88">
        <v>0</v>
      </c>
      <c r="W88">
        <v>0</v>
      </c>
      <c r="X88">
        <v>2</v>
      </c>
      <c r="Y88">
        <v>0</v>
      </c>
      <c r="Z88">
        <v>0</v>
      </c>
      <c r="AA88">
        <v>0</v>
      </c>
      <c r="AC88" s="153"/>
    </row>
    <row r="89" spans="1:29" ht="13.5">
      <c r="A89" s="153"/>
      <c r="B89" s="3" t="s">
        <v>244</v>
      </c>
      <c r="C89" s="4" t="s">
        <v>113</v>
      </c>
      <c r="D89">
        <v>2</v>
      </c>
      <c r="E89">
        <v>2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1</v>
      </c>
      <c r="M89">
        <v>0</v>
      </c>
      <c r="O89" s="153"/>
      <c r="P89" s="3" t="s">
        <v>20</v>
      </c>
      <c r="Q89" s="4" t="s">
        <v>411</v>
      </c>
      <c r="R89">
        <v>2</v>
      </c>
      <c r="S89">
        <v>1</v>
      </c>
      <c r="T89">
        <v>1</v>
      </c>
      <c r="U89">
        <v>0</v>
      </c>
      <c r="V89">
        <v>1</v>
      </c>
      <c r="W89">
        <v>1</v>
      </c>
      <c r="X89">
        <v>0</v>
      </c>
      <c r="Y89">
        <v>1</v>
      </c>
      <c r="Z89">
        <v>0</v>
      </c>
      <c r="AA89">
        <v>0</v>
      </c>
      <c r="AC89" s="153"/>
    </row>
    <row r="90" spans="1:29" ht="13.5">
      <c r="A90" s="153"/>
      <c r="B90" s="3" t="s">
        <v>235</v>
      </c>
      <c r="C90" s="4" t="s">
        <v>430</v>
      </c>
      <c r="D90">
        <v>2</v>
      </c>
      <c r="E90">
        <v>2</v>
      </c>
      <c r="F90">
        <v>0</v>
      </c>
      <c r="G90">
        <v>0</v>
      </c>
      <c r="H90">
        <v>0</v>
      </c>
      <c r="I90">
        <v>0</v>
      </c>
      <c r="J90">
        <v>1</v>
      </c>
      <c r="K90">
        <v>0</v>
      </c>
      <c r="L90">
        <v>1</v>
      </c>
      <c r="M90">
        <v>0</v>
      </c>
      <c r="O90" s="153"/>
      <c r="P90" s="3" t="s">
        <v>18</v>
      </c>
      <c r="Q90" s="4" t="s">
        <v>429</v>
      </c>
      <c r="R90">
        <v>2</v>
      </c>
      <c r="S90">
        <v>2</v>
      </c>
      <c r="T90">
        <v>1</v>
      </c>
      <c r="U90">
        <v>2</v>
      </c>
      <c r="V90">
        <v>0</v>
      </c>
      <c r="W90">
        <v>0</v>
      </c>
      <c r="X90">
        <v>0</v>
      </c>
      <c r="Y90">
        <v>0</v>
      </c>
      <c r="Z90">
        <v>1</v>
      </c>
      <c r="AA90">
        <v>0</v>
      </c>
      <c r="AC90" s="153"/>
    </row>
    <row r="91" spans="1:29" ht="13.5">
      <c r="A91" s="153"/>
      <c r="B91" s="3" t="s">
        <v>245</v>
      </c>
      <c r="C91" s="4" t="s">
        <v>25</v>
      </c>
      <c r="D91">
        <v>1</v>
      </c>
      <c r="E91">
        <v>1</v>
      </c>
      <c r="F91">
        <v>1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 s="153"/>
      <c r="P91" s="3" t="s">
        <v>17</v>
      </c>
      <c r="Q91" s="4" t="s">
        <v>412</v>
      </c>
      <c r="R91">
        <v>2</v>
      </c>
      <c r="S91">
        <v>1</v>
      </c>
      <c r="T91">
        <v>0</v>
      </c>
      <c r="U91">
        <v>0</v>
      </c>
      <c r="V91">
        <v>0</v>
      </c>
      <c r="W91">
        <v>1</v>
      </c>
      <c r="X91">
        <v>1</v>
      </c>
      <c r="Y91">
        <v>1</v>
      </c>
      <c r="Z91">
        <v>0</v>
      </c>
      <c r="AA91">
        <v>0</v>
      </c>
      <c r="AC91" s="153"/>
    </row>
    <row r="92" spans="1:29" ht="13.5">
      <c r="A92" s="153"/>
      <c r="B92" s="47" t="s">
        <v>246</v>
      </c>
      <c r="C92" s="4" t="s">
        <v>362</v>
      </c>
      <c r="D92">
        <v>1</v>
      </c>
      <c r="E92">
        <v>1</v>
      </c>
      <c r="F92">
        <v>0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0</v>
      </c>
      <c r="O92" s="153"/>
      <c r="P92" s="3" t="s">
        <v>19</v>
      </c>
      <c r="Q92" s="4" t="s">
        <v>392</v>
      </c>
      <c r="R92">
        <v>2</v>
      </c>
      <c r="S92">
        <v>1</v>
      </c>
      <c r="T92">
        <v>0</v>
      </c>
      <c r="U92">
        <v>0</v>
      </c>
      <c r="V92">
        <v>1</v>
      </c>
      <c r="W92">
        <v>1</v>
      </c>
      <c r="X92">
        <v>1</v>
      </c>
      <c r="Y92">
        <v>1</v>
      </c>
      <c r="Z92">
        <v>0</v>
      </c>
      <c r="AA92">
        <v>0</v>
      </c>
      <c r="AC92" s="153"/>
    </row>
    <row r="93" spans="1:29" ht="13.5">
      <c r="A93" s="153"/>
      <c r="B93" s="3" t="s">
        <v>369</v>
      </c>
      <c r="C93" s="4" t="s">
        <v>76</v>
      </c>
      <c r="D93">
        <v>2</v>
      </c>
      <c r="E93">
        <v>2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O93" s="153"/>
      <c r="P93" s="3"/>
      <c r="Q93" s="4"/>
      <c r="AC93" s="153"/>
    </row>
    <row r="94" spans="1:29" ht="13.5">
      <c r="A94" s="153"/>
      <c r="B94" s="3"/>
      <c r="C94" s="4"/>
      <c r="O94" s="153"/>
      <c r="P94" s="3"/>
      <c r="Q94" s="4" t="s">
        <v>62</v>
      </c>
      <c r="R94" s="1" t="s">
        <v>65</v>
      </c>
      <c r="S94" s="1" t="s">
        <v>66</v>
      </c>
      <c r="T94" s="1" t="s">
        <v>5</v>
      </c>
      <c r="U94" s="1" t="s">
        <v>7</v>
      </c>
      <c r="V94" s="1" t="s">
        <v>9</v>
      </c>
      <c r="W94" s="1" t="s">
        <v>13</v>
      </c>
      <c r="X94" s="1" t="s">
        <v>63</v>
      </c>
      <c r="Y94" s="1" t="s">
        <v>64</v>
      </c>
      <c r="Z94" s="1" t="s">
        <v>69</v>
      </c>
      <c r="AC94" s="153"/>
    </row>
    <row r="95" spans="1:29" ht="13.5">
      <c r="A95" s="153"/>
      <c r="B95" s="3"/>
      <c r="C95" s="4" t="s">
        <v>62</v>
      </c>
      <c r="D95" s="1" t="s">
        <v>65</v>
      </c>
      <c r="E95" s="1" t="s">
        <v>66</v>
      </c>
      <c r="F95" s="1" t="s">
        <v>5</v>
      </c>
      <c r="G95" s="1" t="s">
        <v>7</v>
      </c>
      <c r="H95" s="1" t="s">
        <v>9</v>
      </c>
      <c r="I95" s="1" t="s">
        <v>13</v>
      </c>
      <c r="J95" s="1" t="s">
        <v>63</v>
      </c>
      <c r="K95" s="1" t="s">
        <v>64</v>
      </c>
      <c r="L95" s="1" t="s">
        <v>69</v>
      </c>
      <c r="M95" s="1"/>
      <c r="O95" s="153"/>
      <c r="Q95" s="4" t="s">
        <v>143</v>
      </c>
      <c r="R95">
        <v>4</v>
      </c>
      <c r="S95">
        <v>58</v>
      </c>
      <c r="T95">
        <v>17</v>
      </c>
      <c r="U95">
        <v>4</v>
      </c>
      <c r="V95">
        <v>0</v>
      </c>
      <c r="W95">
        <v>5</v>
      </c>
      <c r="X95">
        <v>1</v>
      </c>
      <c r="Y95">
        <v>0</v>
      </c>
      <c r="Z95">
        <v>0</v>
      </c>
      <c r="AC95" s="153"/>
    </row>
    <row r="96" spans="1:29" ht="13.5">
      <c r="A96" s="153"/>
      <c r="B96" s="3"/>
      <c r="C96" s="4" t="s">
        <v>336</v>
      </c>
      <c r="D96">
        <v>5</v>
      </c>
      <c r="E96">
        <v>78</v>
      </c>
      <c r="F96">
        <v>22</v>
      </c>
      <c r="G96">
        <v>3</v>
      </c>
      <c r="H96">
        <v>3</v>
      </c>
      <c r="I96">
        <v>4</v>
      </c>
      <c r="J96">
        <v>1</v>
      </c>
      <c r="K96">
        <v>0</v>
      </c>
      <c r="L96">
        <v>2</v>
      </c>
      <c r="O96" s="153"/>
      <c r="Q96" s="4"/>
      <c r="AC96" s="153"/>
    </row>
    <row r="97" spans="1:29" ht="13.5">
      <c r="A97" s="153"/>
      <c r="B97" s="3"/>
      <c r="C97" s="4"/>
      <c r="O97" s="153"/>
      <c r="AC97" s="153"/>
    </row>
    <row r="98" spans="1:29" ht="9" customHeight="1">
      <c r="A98" s="153"/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</row>
    <row r="99" spans="1:29" ht="14.25" customHeight="1" thickBot="1">
      <c r="A99" s="153"/>
      <c r="B99" t="s">
        <v>431</v>
      </c>
      <c r="O99" s="153"/>
      <c r="P99" t="s">
        <v>486</v>
      </c>
      <c r="AC99" s="153"/>
    </row>
    <row r="100" spans="1:29" ht="24.75" customHeight="1">
      <c r="A100" s="153"/>
      <c r="C100" s="6"/>
      <c r="D100" s="7">
        <v>1</v>
      </c>
      <c r="E100" s="7">
        <v>2</v>
      </c>
      <c r="F100" s="7">
        <v>3</v>
      </c>
      <c r="G100" s="7">
        <v>4</v>
      </c>
      <c r="H100" s="7">
        <v>5</v>
      </c>
      <c r="I100" s="8" t="s">
        <v>0</v>
      </c>
      <c r="J100" s="56"/>
      <c r="K100" s="2"/>
      <c r="L100" s="2"/>
      <c r="O100" s="153"/>
      <c r="Q100" s="6"/>
      <c r="R100" s="7">
        <v>1</v>
      </c>
      <c r="S100" s="7">
        <v>2</v>
      </c>
      <c r="T100" s="7">
        <v>3</v>
      </c>
      <c r="U100" s="7">
        <v>4</v>
      </c>
      <c r="V100" s="7">
        <v>5</v>
      </c>
      <c r="W100" s="8" t="s">
        <v>0</v>
      </c>
      <c r="AC100" s="153"/>
    </row>
    <row r="101" spans="1:29" ht="24.75" customHeight="1">
      <c r="A101" s="153"/>
      <c r="C101" s="57" t="s">
        <v>387</v>
      </c>
      <c r="D101" s="9">
        <v>0</v>
      </c>
      <c r="E101" s="9">
        <v>0</v>
      </c>
      <c r="F101" s="9">
        <v>1</v>
      </c>
      <c r="G101" s="9">
        <v>2</v>
      </c>
      <c r="H101" s="9">
        <v>0</v>
      </c>
      <c r="I101" s="10">
        <v>3</v>
      </c>
      <c r="J101" s="56"/>
      <c r="K101" s="2"/>
      <c r="L101" s="2"/>
      <c r="O101" s="153"/>
      <c r="Q101" s="57" t="s">
        <v>157</v>
      </c>
      <c r="R101" s="9">
        <v>0</v>
      </c>
      <c r="S101" s="9">
        <v>2</v>
      </c>
      <c r="T101" s="9">
        <v>4</v>
      </c>
      <c r="U101" s="9">
        <v>1</v>
      </c>
      <c r="V101" s="9"/>
      <c r="W101" s="10">
        <v>7</v>
      </c>
      <c r="AC101" s="153"/>
    </row>
    <row r="102" spans="1:29" ht="24.75" customHeight="1" thickBot="1">
      <c r="A102" s="153"/>
      <c r="C102" s="75" t="s">
        <v>157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2">
        <v>0</v>
      </c>
      <c r="J102" s="56"/>
      <c r="K102" s="2"/>
      <c r="L102" s="2"/>
      <c r="O102" s="153"/>
      <c r="Q102" s="75" t="s">
        <v>408</v>
      </c>
      <c r="R102" s="11">
        <v>0</v>
      </c>
      <c r="S102" s="11">
        <v>0</v>
      </c>
      <c r="T102" s="11">
        <v>0</v>
      </c>
      <c r="U102" s="11">
        <v>0</v>
      </c>
      <c r="V102" s="11"/>
      <c r="W102" s="12">
        <v>0</v>
      </c>
      <c r="AC102" s="153"/>
    </row>
    <row r="103" spans="1:29" ht="13.5">
      <c r="A103" s="153"/>
      <c r="O103" s="153"/>
      <c r="AC103" s="153"/>
    </row>
    <row r="104" spans="1:29" ht="13.5">
      <c r="A104" s="153"/>
      <c r="C104" t="s">
        <v>3</v>
      </c>
      <c r="D104" t="s">
        <v>432</v>
      </c>
      <c r="O104" s="153"/>
      <c r="Q104" t="s">
        <v>3</v>
      </c>
      <c r="R104" t="s">
        <v>494</v>
      </c>
      <c r="AC104" s="153"/>
    </row>
    <row r="105" spans="1:29" ht="13.5">
      <c r="A105" s="153"/>
      <c r="C105" t="s">
        <v>2</v>
      </c>
      <c r="D105" t="s">
        <v>433</v>
      </c>
      <c r="O105" s="153"/>
      <c r="AC105" s="153"/>
    </row>
    <row r="106" spans="1:29" ht="13.5">
      <c r="A106" s="153"/>
      <c r="O106" s="153"/>
      <c r="Q106" s="1" t="s">
        <v>4</v>
      </c>
      <c r="R106" s="1" t="s">
        <v>5</v>
      </c>
      <c r="S106" s="1" t="s">
        <v>6</v>
      </c>
      <c r="T106" s="1" t="s">
        <v>7</v>
      </c>
      <c r="U106" s="1" t="s">
        <v>8</v>
      </c>
      <c r="V106" s="1" t="s">
        <v>11</v>
      </c>
      <c r="W106" s="1" t="s">
        <v>9</v>
      </c>
      <c r="X106" s="1" t="s">
        <v>13</v>
      </c>
      <c r="Y106" s="1" t="s">
        <v>10</v>
      </c>
      <c r="Z106" s="1" t="s">
        <v>12</v>
      </c>
      <c r="AA106" s="1" t="s">
        <v>348</v>
      </c>
      <c r="AC106" s="153"/>
    </row>
    <row r="107" spans="1:29" ht="13.5">
      <c r="A107" s="153"/>
      <c r="C107" s="1" t="s">
        <v>4</v>
      </c>
      <c r="D107" s="1" t="s">
        <v>5</v>
      </c>
      <c r="E107" s="1" t="s">
        <v>6</v>
      </c>
      <c r="F107" s="1" t="s">
        <v>7</v>
      </c>
      <c r="G107" s="1" t="s">
        <v>8</v>
      </c>
      <c r="H107" s="1" t="s">
        <v>11</v>
      </c>
      <c r="I107" s="1" t="s">
        <v>9</v>
      </c>
      <c r="J107" s="1" t="s">
        <v>13</v>
      </c>
      <c r="K107" s="1" t="s">
        <v>10</v>
      </c>
      <c r="L107" s="1" t="s">
        <v>12</v>
      </c>
      <c r="M107" s="1" t="s">
        <v>348</v>
      </c>
      <c r="O107" s="153"/>
      <c r="P107" s="3" t="s">
        <v>102</v>
      </c>
      <c r="Q107" s="4" t="s">
        <v>370</v>
      </c>
      <c r="R107">
        <v>2</v>
      </c>
      <c r="S107">
        <v>1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1</v>
      </c>
      <c r="Z107">
        <v>0</v>
      </c>
      <c r="AA107">
        <v>0</v>
      </c>
      <c r="AC107" s="153"/>
    </row>
    <row r="108" spans="1:29" ht="13.5">
      <c r="A108" s="153"/>
      <c r="B108" s="3" t="s">
        <v>104</v>
      </c>
      <c r="C108" s="4" t="s">
        <v>323</v>
      </c>
      <c r="D108">
        <v>3</v>
      </c>
      <c r="E108">
        <v>3</v>
      </c>
      <c r="F108">
        <v>2</v>
      </c>
      <c r="G108">
        <v>1</v>
      </c>
      <c r="H108">
        <v>1</v>
      </c>
      <c r="I108">
        <v>0</v>
      </c>
      <c r="J108">
        <v>0</v>
      </c>
      <c r="K108">
        <v>1</v>
      </c>
      <c r="L108">
        <v>0</v>
      </c>
      <c r="M108">
        <v>0</v>
      </c>
      <c r="O108" s="153"/>
      <c r="P108" s="3" t="s">
        <v>128</v>
      </c>
      <c r="Q108" s="4" t="s">
        <v>371</v>
      </c>
      <c r="R108">
        <v>2</v>
      </c>
      <c r="S108">
        <v>1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2</v>
      </c>
      <c r="AA108">
        <v>0</v>
      </c>
      <c r="AC108" s="153"/>
    </row>
    <row r="109" spans="1:29" ht="13.5">
      <c r="A109" s="153"/>
      <c r="B109" s="3" t="s">
        <v>19</v>
      </c>
      <c r="C109" s="4" t="s">
        <v>276</v>
      </c>
      <c r="D109">
        <v>3</v>
      </c>
      <c r="E109">
        <v>3</v>
      </c>
      <c r="F109">
        <v>1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O109" s="153"/>
      <c r="P109" s="3" t="s">
        <v>103</v>
      </c>
      <c r="Q109" s="4" t="s">
        <v>372</v>
      </c>
      <c r="R109">
        <v>2</v>
      </c>
      <c r="S109">
        <v>2</v>
      </c>
      <c r="T109">
        <v>1</v>
      </c>
      <c r="U109">
        <v>0</v>
      </c>
      <c r="V109">
        <v>0</v>
      </c>
      <c r="W109">
        <v>0</v>
      </c>
      <c r="X109">
        <v>0</v>
      </c>
      <c r="Y109">
        <v>1</v>
      </c>
      <c r="Z109">
        <v>0</v>
      </c>
      <c r="AA109">
        <v>0</v>
      </c>
      <c r="AC109" s="153"/>
    </row>
    <row r="110" spans="1:29" ht="13.5">
      <c r="A110" s="153"/>
      <c r="B110" s="3" t="s">
        <v>225</v>
      </c>
      <c r="C110" s="4" t="s">
        <v>15</v>
      </c>
      <c r="D110">
        <v>3</v>
      </c>
      <c r="E110">
        <v>3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</v>
      </c>
      <c r="L110">
        <v>0</v>
      </c>
      <c r="M110">
        <v>0</v>
      </c>
      <c r="O110" s="153"/>
      <c r="P110" s="3" t="s">
        <v>104</v>
      </c>
      <c r="Q110" s="4" t="s">
        <v>373</v>
      </c>
      <c r="R110">
        <v>2</v>
      </c>
      <c r="S110">
        <v>2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C110" s="153"/>
    </row>
    <row r="111" spans="1:29" ht="13.5">
      <c r="A111" s="153"/>
      <c r="B111" s="3" t="s">
        <v>435</v>
      </c>
      <c r="C111" s="4" t="s">
        <v>16</v>
      </c>
      <c r="D111">
        <v>3</v>
      </c>
      <c r="E111">
        <v>3</v>
      </c>
      <c r="F111">
        <v>2</v>
      </c>
      <c r="G111">
        <v>1</v>
      </c>
      <c r="H111">
        <v>0</v>
      </c>
      <c r="I111">
        <v>0</v>
      </c>
      <c r="J111">
        <v>0</v>
      </c>
      <c r="K111">
        <v>0</v>
      </c>
      <c r="L111">
        <v>1</v>
      </c>
      <c r="M111">
        <v>0</v>
      </c>
      <c r="O111" s="153"/>
      <c r="P111" s="3" t="s">
        <v>17</v>
      </c>
      <c r="Q111" s="4" t="s">
        <v>495</v>
      </c>
      <c r="R111">
        <v>2</v>
      </c>
      <c r="S111">
        <v>1</v>
      </c>
      <c r="T111">
        <v>0</v>
      </c>
      <c r="U111">
        <v>0</v>
      </c>
      <c r="V111">
        <v>0</v>
      </c>
      <c r="W111">
        <v>1</v>
      </c>
      <c r="X111">
        <v>1</v>
      </c>
      <c r="Y111">
        <v>1</v>
      </c>
      <c r="Z111">
        <v>0</v>
      </c>
      <c r="AA111">
        <v>0</v>
      </c>
      <c r="AC111" s="153"/>
    </row>
    <row r="112" spans="1:29" ht="13.5">
      <c r="A112" s="153"/>
      <c r="B112" s="3" t="s">
        <v>196</v>
      </c>
      <c r="C112" s="4" t="s">
        <v>112</v>
      </c>
      <c r="D112">
        <v>3</v>
      </c>
      <c r="E112">
        <v>3</v>
      </c>
      <c r="F112">
        <v>0</v>
      </c>
      <c r="G112">
        <v>0</v>
      </c>
      <c r="H112">
        <v>0</v>
      </c>
      <c r="I112">
        <v>0</v>
      </c>
      <c r="J112">
        <v>1</v>
      </c>
      <c r="K112">
        <v>0</v>
      </c>
      <c r="L112">
        <v>1</v>
      </c>
      <c r="M112">
        <v>0</v>
      </c>
      <c r="O112" s="153"/>
      <c r="P112" s="3" t="s">
        <v>18</v>
      </c>
      <c r="Q112" s="4" t="s">
        <v>375</v>
      </c>
      <c r="R112">
        <v>2</v>
      </c>
      <c r="S112">
        <v>2</v>
      </c>
      <c r="T112">
        <v>0</v>
      </c>
      <c r="U112">
        <v>0</v>
      </c>
      <c r="V112">
        <v>0</v>
      </c>
      <c r="W112">
        <v>0</v>
      </c>
      <c r="X112">
        <v>1</v>
      </c>
      <c r="Y112">
        <v>0</v>
      </c>
      <c r="Z112">
        <v>1</v>
      </c>
      <c r="AA112">
        <v>0</v>
      </c>
      <c r="AC112" s="153"/>
    </row>
    <row r="113" spans="1:29" ht="13.5">
      <c r="A113" s="153"/>
      <c r="B113" s="3" t="s">
        <v>196</v>
      </c>
      <c r="C113" s="4" t="s">
        <v>434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O113" s="153"/>
      <c r="P113" s="3" t="s">
        <v>20</v>
      </c>
      <c r="Q113" s="4" t="s">
        <v>453</v>
      </c>
      <c r="R113">
        <v>2</v>
      </c>
      <c r="S113">
        <v>2</v>
      </c>
      <c r="T113">
        <v>0</v>
      </c>
      <c r="U113">
        <v>0</v>
      </c>
      <c r="V113">
        <v>0</v>
      </c>
      <c r="W113">
        <v>0</v>
      </c>
      <c r="X113">
        <v>2</v>
      </c>
      <c r="Y113">
        <v>0</v>
      </c>
      <c r="Z113">
        <v>1</v>
      </c>
      <c r="AA113">
        <v>0</v>
      </c>
      <c r="AC113" s="153"/>
    </row>
    <row r="114" spans="1:29" ht="13.5">
      <c r="A114" s="153"/>
      <c r="B114" s="3" t="s">
        <v>436</v>
      </c>
      <c r="C114" s="4" t="s">
        <v>113</v>
      </c>
      <c r="D114">
        <v>2</v>
      </c>
      <c r="E114">
        <v>1</v>
      </c>
      <c r="F114">
        <v>0</v>
      </c>
      <c r="G114">
        <v>0</v>
      </c>
      <c r="H114">
        <v>1</v>
      </c>
      <c r="I114">
        <v>1</v>
      </c>
      <c r="J114">
        <v>1</v>
      </c>
      <c r="K114">
        <v>1</v>
      </c>
      <c r="L114">
        <v>0</v>
      </c>
      <c r="M114">
        <v>0</v>
      </c>
      <c r="O114" s="153"/>
      <c r="P114" s="3" t="s">
        <v>19</v>
      </c>
      <c r="Q114" s="4" t="s">
        <v>376</v>
      </c>
      <c r="R114">
        <v>1</v>
      </c>
      <c r="S114">
        <v>1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C114" s="153"/>
    </row>
    <row r="115" spans="1:29" ht="13.5">
      <c r="A115" s="153"/>
      <c r="B115" s="3" t="s">
        <v>102</v>
      </c>
      <c r="C115" s="4" t="s">
        <v>416</v>
      </c>
      <c r="D115">
        <v>2</v>
      </c>
      <c r="E115">
        <v>2</v>
      </c>
      <c r="F115">
        <v>1</v>
      </c>
      <c r="G115">
        <v>0</v>
      </c>
      <c r="H115">
        <v>0</v>
      </c>
      <c r="I115">
        <v>0</v>
      </c>
      <c r="J115">
        <v>1</v>
      </c>
      <c r="K115">
        <v>0</v>
      </c>
      <c r="L115">
        <v>1</v>
      </c>
      <c r="M115">
        <v>0</v>
      </c>
      <c r="O115" s="153"/>
      <c r="P115" s="3" t="s">
        <v>19</v>
      </c>
      <c r="Q115" s="4" t="s">
        <v>377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C115" s="153"/>
    </row>
    <row r="116" spans="1:29" ht="13.5">
      <c r="A116" s="153"/>
      <c r="B116" s="3" t="s">
        <v>245</v>
      </c>
      <c r="C116" s="4" t="s">
        <v>25</v>
      </c>
      <c r="D116">
        <v>2</v>
      </c>
      <c r="E116">
        <v>2</v>
      </c>
      <c r="F116">
        <v>1</v>
      </c>
      <c r="G116">
        <v>1</v>
      </c>
      <c r="H116">
        <v>1</v>
      </c>
      <c r="I116">
        <v>0</v>
      </c>
      <c r="J116">
        <v>0</v>
      </c>
      <c r="K116">
        <v>0</v>
      </c>
      <c r="L116">
        <v>0</v>
      </c>
      <c r="M116">
        <v>0</v>
      </c>
      <c r="O116" s="153"/>
      <c r="P116" s="3" t="s">
        <v>196</v>
      </c>
      <c r="Q116" s="4" t="s">
        <v>141</v>
      </c>
      <c r="R116">
        <v>1</v>
      </c>
      <c r="S116">
        <v>1</v>
      </c>
      <c r="T116">
        <v>0</v>
      </c>
      <c r="U116">
        <v>0</v>
      </c>
      <c r="V116">
        <v>0</v>
      </c>
      <c r="W116">
        <v>0</v>
      </c>
      <c r="X116">
        <v>1</v>
      </c>
      <c r="Y116">
        <v>0</v>
      </c>
      <c r="Z116">
        <v>1</v>
      </c>
      <c r="AA116">
        <v>0</v>
      </c>
      <c r="AC116" s="153"/>
    </row>
    <row r="117" spans="1:29" ht="13.5">
      <c r="A117" s="153"/>
      <c r="B117" s="3" t="s">
        <v>164</v>
      </c>
      <c r="C117" s="4" t="s">
        <v>277</v>
      </c>
      <c r="D117">
        <v>2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1</v>
      </c>
      <c r="K117">
        <v>0</v>
      </c>
      <c r="L117">
        <v>1</v>
      </c>
      <c r="M117">
        <v>1</v>
      </c>
      <c r="O117" s="153"/>
      <c r="P117" s="3"/>
      <c r="Q117" s="4"/>
      <c r="R117" s="1"/>
      <c r="S117" s="1"/>
      <c r="T117" s="1"/>
      <c r="U117" s="1"/>
      <c r="V117" s="1"/>
      <c r="W117" s="1"/>
      <c r="X117" s="1"/>
      <c r="Y117" s="1"/>
      <c r="Z117" s="1"/>
      <c r="AA117" s="1"/>
      <c r="AC117" s="153"/>
    </row>
    <row r="118" spans="1:29" ht="13.5">
      <c r="A118" s="153"/>
      <c r="B118" s="3"/>
      <c r="C118" s="4"/>
      <c r="O118" s="153"/>
      <c r="Q118" s="4" t="s">
        <v>62</v>
      </c>
      <c r="R118" s="1" t="s">
        <v>65</v>
      </c>
      <c r="S118" s="1" t="s">
        <v>66</v>
      </c>
      <c r="T118" s="1" t="s">
        <v>5</v>
      </c>
      <c r="U118" s="1" t="s">
        <v>7</v>
      </c>
      <c r="V118" s="1" t="s">
        <v>9</v>
      </c>
      <c r="W118" s="1" t="s">
        <v>13</v>
      </c>
      <c r="X118" s="1" t="s">
        <v>63</v>
      </c>
      <c r="Y118" s="1" t="s">
        <v>64</v>
      </c>
      <c r="Z118" s="1" t="s">
        <v>69</v>
      </c>
      <c r="AC118" s="153"/>
    </row>
    <row r="119" spans="1:29" ht="13.5">
      <c r="A119" s="153"/>
      <c r="B119" s="3"/>
      <c r="C119" s="4" t="s">
        <v>62</v>
      </c>
      <c r="D119" s="1" t="s">
        <v>65</v>
      </c>
      <c r="E119" s="1" t="s">
        <v>66</v>
      </c>
      <c r="F119" s="1" t="s">
        <v>5</v>
      </c>
      <c r="G119" s="1" t="s">
        <v>7</v>
      </c>
      <c r="H119" s="1" t="s">
        <v>9</v>
      </c>
      <c r="I119" s="1" t="s">
        <v>13</v>
      </c>
      <c r="J119" s="1" t="s">
        <v>63</v>
      </c>
      <c r="K119" s="1" t="s">
        <v>64</v>
      </c>
      <c r="L119" s="1" t="s">
        <v>69</v>
      </c>
      <c r="M119" s="1"/>
      <c r="O119" s="153"/>
      <c r="Q119" s="4" t="s">
        <v>496</v>
      </c>
      <c r="R119">
        <v>4</v>
      </c>
      <c r="S119">
        <v>73</v>
      </c>
      <c r="T119">
        <v>23</v>
      </c>
      <c r="U119">
        <v>5</v>
      </c>
      <c r="V119">
        <v>3</v>
      </c>
      <c r="W119">
        <v>3</v>
      </c>
      <c r="X119">
        <v>7</v>
      </c>
      <c r="Y119">
        <v>3</v>
      </c>
      <c r="Z119">
        <v>0</v>
      </c>
      <c r="AC119" s="153"/>
    </row>
    <row r="120" spans="1:29" ht="13.5">
      <c r="A120" s="153"/>
      <c r="B120" s="3"/>
      <c r="C120" s="4" t="s">
        <v>105</v>
      </c>
      <c r="D120">
        <v>5</v>
      </c>
      <c r="E120">
        <v>72</v>
      </c>
      <c r="F120">
        <v>25</v>
      </c>
      <c r="G120">
        <v>3</v>
      </c>
      <c r="H120">
        <v>4</v>
      </c>
      <c r="I120">
        <v>3</v>
      </c>
      <c r="J120">
        <v>0</v>
      </c>
      <c r="K120">
        <v>0</v>
      </c>
      <c r="L120">
        <v>0</v>
      </c>
      <c r="O120" s="153"/>
      <c r="AC120" s="153"/>
    </row>
    <row r="121" spans="1:29" ht="13.5">
      <c r="A121" s="153"/>
      <c r="B121" s="3"/>
      <c r="C121" s="4"/>
      <c r="O121" s="153"/>
      <c r="AC121" s="153"/>
    </row>
    <row r="122" spans="1:29" ht="9" customHeight="1">
      <c r="A122" s="153"/>
      <c r="B122" s="153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</row>
    <row r="123" spans="1:29" ht="14.25" customHeight="1" thickBot="1">
      <c r="A123" s="153"/>
      <c r="B123" t="s">
        <v>487</v>
      </c>
      <c r="O123" s="153"/>
      <c r="P123" t="s">
        <v>488</v>
      </c>
      <c r="AC123" s="153"/>
    </row>
    <row r="124" spans="1:29" ht="24.75" customHeight="1">
      <c r="A124" s="153"/>
      <c r="C124" s="6"/>
      <c r="D124" s="7">
        <v>1</v>
      </c>
      <c r="E124" s="7">
        <v>2</v>
      </c>
      <c r="F124" s="7">
        <v>3</v>
      </c>
      <c r="G124" s="7">
        <v>4</v>
      </c>
      <c r="H124" s="7">
        <v>5</v>
      </c>
      <c r="I124" s="8" t="s">
        <v>0</v>
      </c>
      <c r="J124" s="56"/>
      <c r="K124" s="2"/>
      <c r="L124" s="2"/>
      <c r="O124" s="153"/>
      <c r="Q124" s="6"/>
      <c r="R124" s="7">
        <v>1</v>
      </c>
      <c r="S124" s="7">
        <v>2</v>
      </c>
      <c r="T124" s="7">
        <v>3</v>
      </c>
      <c r="U124" s="7">
        <v>4</v>
      </c>
      <c r="V124" s="7">
        <v>5</v>
      </c>
      <c r="W124" s="8" t="s">
        <v>0</v>
      </c>
      <c r="AC124" s="153"/>
    </row>
    <row r="125" spans="1:29" ht="24.75" customHeight="1">
      <c r="A125" s="153"/>
      <c r="C125" s="57" t="s">
        <v>489</v>
      </c>
      <c r="D125" s="9">
        <v>0</v>
      </c>
      <c r="E125" s="9">
        <v>2</v>
      </c>
      <c r="F125" s="9">
        <v>0</v>
      </c>
      <c r="G125" s="9"/>
      <c r="H125" s="9"/>
      <c r="I125" s="10">
        <v>2</v>
      </c>
      <c r="J125" s="56"/>
      <c r="K125" s="2"/>
      <c r="L125" s="2"/>
      <c r="O125" s="153"/>
      <c r="Q125" s="57" t="s">
        <v>408</v>
      </c>
      <c r="R125" s="9">
        <v>0</v>
      </c>
      <c r="S125" s="9">
        <v>1</v>
      </c>
      <c r="T125" s="9">
        <v>0</v>
      </c>
      <c r="U125" s="9">
        <v>2</v>
      </c>
      <c r="V125" s="9">
        <v>0</v>
      </c>
      <c r="W125" s="10">
        <v>3</v>
      </c>
      <c r="AC125" s="153"/>
    </row>
    <row r="126" spans="1:29" ht="24.75" customHeight="1" thickBot="1">
      <c r="A126" s="153"/>
      <c r="C126" s="75" t="s">
        <v>387</v>
      </c>
      <c r="D126" s="11">
        <v>7</v>
      </c>
      <c r="E126" s="11">
        <v>7</v>
      </c>
      <c r="F126" s="11" t="s">
        <v>292</v>
      </c>
      <c r="G126" s="11"/>
      <c r="H126" s="11"/>
      <c r="I126" s="12">
        <v>14</v>
      </c>
      <c r="J126" s="56"/>
      <c r="K126" s="2"/>
      <c r="L126" s="2"/>
      <c r="O126" s="153"/>
      <c r="Q126" s="75" t="s">
        <v>388</v>
      </c>
      <c r="R126" s="11">
        <v>0</v>
      </c>
      <c r="S126" s="11">
        <v>0</v>
      </c>
      <c r="T126" s="11">
        <v>1</v>
      </c>
      <c r="U126" s="11">
        <v>4</v>
      </c>
      <c r="V126" s="11" t="s">
        <v>292</v>
      </c>
      <c r="W126" s="12">
        <v>5</v>
      </c>
      <c r="AC126" s="153"/>
    </row>
    <row r="127" spans="1:29" ht="13.5" customHeight="1">
      <c r="A127" s="153"/>
      <c r="O127" s="153"/>
      <c r="AC127" s="153"/>
    </row>
    <row r="128" spans="1:29" ht="13.5" customHeight="1">
      <c r="A128" s="153"/>
      <c r="C128" t="s">
        <v>3</v>
      </c>
      <c r="D128" t="s">
        <v>490</v>
      </c>
      <c r="O128" s="153"/>
      <c r="Q128" t="s">
        <v>3</v>
      </c>
      <c r="R128" t="s">
        <v>426</v>
      </c>
      <c r="AC128" s="153"/>
    </row>
    <row r="129" spans="1:29" ht="13.5" customHeight="1">
      <c r="A129" s="153"/>
      <c r="C129" t="s">
        <v>2</v>
      </c>
      <c r="D129" t="s">
        <v>491</v>
      </c>
      <c r="O129" s="153"/>
      <c r="AC129" s="153"/>
    </row>
    <row r="130" spans="1:29" ht="13.5" customHeight="1">
      <c r="A130" s="153"/>
      <c r="O130" s="153"/>
      <c r="Q130" s="1" t="s">
        <v>4</v>
      </c>
      <c r="R130" s="1" t="s">
        <v>5</v>
      </c>
      <c r="S130" s="1" t="s">
        <v>6</v>
      </c>
      <c r="T130" s="1" t="s">
        <v>7</v>
      </c>
      <c r="U130" s="1" t="s">
        <v>8</v>
      </c>
      <c r="V130" s="1" t="s">
        <v>11</v>
      </c>
      <c r="W130" s="1" t="s">
        <v>9</v>
      </c>
      <c r="X130" s="1" t="s">
        <v>13</v>
      </c>
      <c r="Y130" s="1" t="s">
        <v>10</v>
      </c>
      <c r="Z130" s="1" t="s">
        <v>12</v>
      </c>
      <c r="AA130" s="1" t="s">
        <v>348</v>
      </c>
      <c r="AC130" s="153"/>
    </row>
    <row r="131" spans="1:29" ht="13.5" customHeight="1">
      <c r="A131" s="153"/>
      <c r="C131" s="1" t="s">
        <v>4</v>
      </c>
      <c r="D131" s="1" t="s">
        <v>5</v>
      </c>
      <c r="E131" s="1" t="s">
        <v>6</v>
      </c>
      <c r="F131" s="1" t="s">
        <v>7</v>
      </c>
      <c r="G131" s="1" t="s">
        <v>8</v>
      </c>
      <c r="H131" s="1" t="s">
        <v>11</v>
      </c>
      <c r="I131" s="1" t="s">
        <v>9</v>
      </c>
      <c r="J131" s="1" t="s">
        <v>13</v>
      </c>
      <c r="K131" s="1" t="s">
        <v>10</v>
      </c>
      <c r="L131" s="1" t="s">
        <v>12</v>
      </c>
      <c r="M131" s="1" t="s">
        <v>348</v>
      </c>
      <c r="O131" s="153"/>
      <c r="P131" s="3" t="s">
        <v>102</v>
      </c>
      <c r="Q131" s="4" t="s">
        <v>370</v>
      </c>
      <c r="R131">
        <v>3</v>
      </c>
      <c r="S131">
        <v>2</v>
      </c>
      <c r="T131">
        <v>1</v>
      </c>
      <c r="U131">
        <v>0</v>
      </c>
      <c r="V131">
        <v>1</v>
      </c>
      <c r="W131">
        <v>1</v>
      </c>
      <c r="X131">
        <v>0</v>
      </c>
      <c r="Y131">
        <v>0</v>
      </c>
      <c r="Z131">
        <v>0</v>
      </c>
      <c r="AA131">
        <v>0</v>
      </c>
      <c r="AC131" s="153"/>
    </row>
    <row r="132" spans="1:29" ht="13.5" customHeight="1">
      <c r="A132" s="153"/>
      <c r="B132" s="3" t="s">
        <v>19</v>
      </c>
      <c r="C132" s="4" t="s">
        <v>14</v>
      </c>
      <c r="D132">
        <v>3</v>
      </c>
      <c r="E132">
        <v>2</v>
      </c>
      <c r="F132">
        <v>1</v>
      </c>
      <c r="G132">
        <v>1</v>
      </c>
      <c r="H132">
        <v>2</v>
      </c>
      <c r="I132">
        <v>1</v>
      </c>
      <c r="J132">
        <v>0</v>
      </c>
      <c r="K132">
        <v>5</v>
      </c>
      <c r="L132">
        <v>0</v>
      </c>
      <c r="M132">
        <v>0</v>
      </c>
      <c r="O132" s="153"/>
      <c r="P132" s="3" t="s">
        <v>128</v>
      </c>
      <c r="Q132" s="4" t="s">
        <v>371</v>
      </c>
      <c r="R132">
        <v>3</v>
      </c>
      <c r="S132">
        <v>2</v>
      </c>
      <c r="T132">
        <v>0</v>
      </c>
      <c r="U132">
        <v>0</v>
      </c>
      <c r="V132">
        <v>1</v>
      </c>
      <c r="W132">
        <v>1</v>
      </c>
      <c r="X132">
        <v>1</v>
      </c>
      <c r="Y132">
        <v>1</v>
      </c>
      <c r="Z132">
        <v>3</v>
      </c>
      <c r="AA132">
        <v>0</v>
      </c>
      <c r="AC132" s="153"/>
    </row>
    <row r="133" spans="1:29" ht="13.5" customHeight="1">
      <c r="A133" s="153"/>
      <c r="B133" s="3" t="s">
        <v>482</v>
      </c>
      <c r="C133" s="4" t="s">
        <v>472</v>
      </c>
      <c r="D133">
        <v>3</v>
      </c>
      <c r="E133">
        <v>2</v>
      </c>
      <c r="F133">
        <v>0</v>
      </c>
      <c r="G133">
        <v>0</v>
      </c>
      <c r="H133">
        <v>1</v>
      </c>
      <c r="I133">
        <v>1</v>
      </c>
      <c r="J133">
        <v>0</v>
      </c>
      <c r="K133">
        <v>1</v>
      </c>
      <c r="L133">
        <v>0</v>
      </c>
      <c r="M133">
        <v>0</v>
      </c>
      <c r="O133" s="153"/>
      <c r="P133" s="3" t="s">
        <v>196</v>
      </c>
      <c r="Q133" s="4" t="s">
        <v>372</v>
      </c>
      <c r="R133">
        <v>3</v>
      </c>
      <c r="S133">
        <v>2</v>
      </c>
      <c r="T133">
        <v>0</v>
      </c>
      <c r="U133">
        <v>1</v>
      </c>
      <c r="V133">
        <v>0</v>
      </c>
      <c r="W133">
        <v>0</v>
      </c>
      <c r="X133">
        <v>0</v>
      </c>
      <c r="Y133">
        <v>0</v>
      </c>
      <c r="Z133">
        <v>0</v>
      </c>
      <c r="AA133">
        <v>1</v>
      </c>
      <c r="AC133" s="153"/>
    </row>
    <row r="134" spans="1:29" ht="13.5" customHeight="1">
      <c r="A134" s="153"/>
      <c r="B134" s="3" t="s">
        <v>236</v>
      </c>
      <c r="C134" s="4" t="s">
        <v>110</v>
      </c>
      <c r="D134">
        <v>3</v>
      </c>
      <c r="E134">
        <v>2</v>
      </c>
      <c r="F134">
        <v>2</v>
      </c>
      <c r="G134">
        <v>2</v>
      </c>
      <c r="H134">
        <v>2</v>
      </c>
      <c r="I134">
        <v>1</v>
      </c>
      <c r="J134">
        <v>0</v>
      </c>
      <c r="K134">
        <v>5</v>
      </c>
      <c r="L134">
        <v>0</v>
      </c>
      <c r="M134">
        <v>0</v>
      </c>
      <c r="O134" s="153"/>
      <c r="P134" s="3" t="s">
        <v>104</v>
      </c>
      <c r="Q134" s="4" t="s">
        <v>373</v>
      </c>
      <c r="R134">
        <v>3</v>
      </c>
      <c r="S134">
        <v>3</v>
      </c>
      <c r="T134">
        <v>0</v>
      </c>
      <c r="U134">
        <v>0</v>
      </c>
      <c r="V134">
        <v>0</v>
      </c>
      <c r="W134">
        <v>0</v>
      </c>
      <c r="X134">
        <v>2</v>
      </c>
      <c r="Y134">
        <v>0</v>
      </c>
      <c r="Z134">
        <v>1</v>
      </c>
      <c r="AA134">
        <v>0</v>
      </c>
      <c r="AC134" s="153"/>
    </row>
    <row r="135" spans="1:29" ht="13.5" customHeight="1">
      <c r="A135" s="153"/>
      <c r="B135" s="3" t="s">
        <v>232</v>
      </c>
      <c r="C135" s="4" t="s">
        <v>16</v>
      </c>
      <c r="D135">
        <v>3</v>
      </c>
      <c r="E135">
        <v>1</v>
      </c>
      <c r="F135">
        <v>0</v>
      </c>
      <c r="G135">
        <v>1</v>
      </c>
      <c r="H135">
        <v>0</v>
      </c>
      <c r="I135">
        <v>1</v>
      </c>
      <c r="J135">
        <v>0</v>
      </c>
      <c r="K135">
        <v>1</v>
      </c>
      <c r="L135">
        <v>0</v>
      </c>
      <c r="M135">
        <v>1</v>
      </c>
      <c r="O135" s="153"/>
      <c r="P135" s="3" t="s">
        <v>17</v>
      </c>
      <c r="Q135" s="4" t="s">
        <v>495</v>
      </c>
      <c r="R135">
        <v>3</v>
      </c>
      <c r="S135">
        <v>0</v>
      </c>
      <c r="T135">
        <v>0</v>
      </c>
      <c r="U135">
        <v>0</v>
      </c>
      <c r="V135">
        <v>0</v>
      </c>
      <c r="W135">
        <v>3</v>
      </c>
      <c r="X135">
        <v>0</v>
      </c>
      <c r="Y135">
        <v>0</v>
      </c>
      <c r="Z135">
        <v>0</v>
      </c>
      <c r="AA135">
        <v>0</v>
      </c>
      <c r="AC135" s="153"/>
    </row>
    <row r="136" spans="1:29" ht="13.5" customHeight="1">
      <c r="A136" s="153"/>
      <c r="B136" s="3" t="s">
        <v>244</v>
      </c>
      <c r="C136" s="4" t="s">
        <v>263</v>
      </c>
      <c r="D136">
        <v>3</v>
      </c>
      <c r="E136">
        <v>2</v>
      </c>
      <c r="F136">
        <v>1</v>
      </c>
      <c r="G136">
        <v>1</v>
      </c>
      <c r="H136">
        <v>2</v>
      </c>
      <c r="I136">
        <v>1</v>
      </c>
      <c r="J136">
        <v>0</v>
      </c>
      <c r="K136">
        <v>2</v>
      </c>
      <c r="L136">
        <v>0</v>
      </c>
      <c r="M136">
        <v>0</v>
      </c>
      <c r="O136" s="153"/>
      <c r="P136" s="3" t="s">
        <v>18</v>
      </c>
      <c r="Q136" s="4" t="s">
        <v>375</v>
      </c>
      <c r="R136">
        <v>3</v>
      </c>
      <c r="S136">
        <v>3</v>
      </c>
      <c r="T136">
        <v>0</v>
      </c>
      <c r="U136">
        <v>0</v>
      </c>
      <c r="V136">
        <v>0</v>
      </c>
      <c r="W136">
        <v>0</v>
      </c>
      <c r="X136">
        <v>2</v>
      </c>
      <c r="Y136">
        <v>0</v>
      </c>
      <c r="Z136">
        <v>0</v>
      </c>
      <c r="AA136">
        <v>0</v>
      </c>
      <c r="AC136" s="153"/>
    </row>
    <row r="137" spans="1:29" ht="13.5" customHeight="1">
      <c r="A137" s="153"/>
      <c r="B137" s="3" t="s">
        <v>229</v>
      </c>
      <c r="C137" s="4" t="s">
        <v>60</v>
      </c>
      <c r="D137">
        <v>2</v>
      </c>
      <c r="E137">
        <v>2</v>
      </c>
      <c r="F137">
        <v>1</v>
      </c>
      <c r="G137">
        <v>0</v>
      </c>
      <c r="H137">
        <v>2</v>
      </c>
      <c r="I137">
        <v>0</v>
      </c>
      <c r="J137">
        <v>0</v>
      </c>
      <c r="K137">
        <v>0</v>
      </c>
      <c r="L137">
        <v>0</v>
      </c>
      <c r="M137">
        <v>0</v>
      </c>
      <c r="O137" s="153"/>
      <c r="P137" s="3" t="s">
        <v>20</v>
      </c>
      <c r="Q137" s="4" t="s">
        <v>453</v>
      </c>
      <c r="R137">
        <v>3</v>
      </c>
      <c r="S137">
        <v>2</v>
      </c>
      <c r="T137">
        <v>1</v>
      </c>
      <c r="U137">
        <v>0</v>
      </c>
      <c r="V137">
        <v>1</v>
      </c>
      <c r="W137">
        <v>1</v>
      </c>
      <c r="X137">
        <v>0</v>
      </c>
      <c r="Y137">
        <v>0</v>
      </c>
      <c r="Z137">
        <v>0</v>
      </c>
      <c r="AA137">
        <v>0</v>
      </c>
      <c r="AC137" s="153"/>
    </row>
    <row r="138" spans="1:29" ht="13.5" customHeight="1">
      <c r="A138" s="153"/>
      <c r="B138" s="3" t="s">
        <v>245</v>
      </c>
      <c r="C138" s="4" t="s">
        <v>114</v>
      </c>
      <c r="D138">
        <v>2</v>
      </c>
      <c r="E138">
        <v>1</v>
      </c>
      <c r="F138">
        <v>1</v>
      </c>
      <c r="G138">
        <v>0</v>
      </c>
      <c r="H138">
        <v>2</v>
      </c>
      <c r="I138">
        <v>1</v>
      </c>
      <c r="J138">
        <v>0</v>
      </c>
      <c r="K138">
        <v>1</v>
      </c>
      <c r="L138">
        <v>0</v>
      </c>
      <c r="M138">
        <v>0</v>
      </c>
      <c r="O138" s="153"/>
      <c r="P138" s="3" t="s">
        <v>19</v>
      </c>
      <c r="Q138" s="4" t="s">
        <v>167</v>
      </c>
      <c r="R138">
        <v>3</v>
      </c>
      <c r="S138">
        <v>2</v>
      </c>
      <c r="T138">
        <v>0</v>
      </c>
      <c r="U138">
        <v>0</v>
      </c>
      <c r="V138">
        <v>0</v>
      </c>
      <c r="W138">
        <v>1</v>
      </c>
      <c r="X138">
        <v>0</v>
      </c>
      <c r="Y138">
        <v>0</v>
      </c>
      <c r="Z138">
        <v>0</v>
      </c>
      <c r="AA138">
        <v>0</v>
      </c>
      <c r="AC138" s="153"/>
    </row>
    <row r="139" spans="1:29" ht="13.5" customHeight="1">
      <c r="A139" s="153"/>
      <c r="B139" s="3" t="s">
        <v>226</v>
      </c>
      <c r="C139" s="4" t="s">
        <v>115</v>
      </c>
      <c r="D139">
        <v>1</v>
      </c>
      <c r="E139">
        <v>0</v>
      </c>
      <c r="F139">
        <v>0</v>
      </c>
      <c r="G139">
        <v>0</v>
      </c>
      <c r="H139">
        <v>1</v>
      </c>
      <c r="I139">
        <v>1</v>
      </c>
      <c r="J139">
        <v>0</v>
      </c>
      <c r="K139">
        <v>0</v>
      </c>
      <c r="L139">
        <v>0</v>
      </c>
      <c r="M139">
        <v>0</v>
      </c>
      <c r="O139" s="153"/>
      <c r="P139" s="3" t="s">
        <v>103</v>
      </c>
      <c r="Q139" s="4" t="s">
        <v>141</v>
      </c>
      <c r="R139">
        <v>2</v>
      </c>
      <c r="S139">
        <v>2</v>
      </c>
      <c r="T139">
        <v>0</v>
      </c>
      <c r="U139">
        <v>0</v>
      </c>
      <c r="V139">
        <v>0</v>
      </c>
      <c r="W139">
        <v>0</v>
      </c>
      <c r="X139">
        <v>1</v>
      </c>
      <c r="Y139">
        <v>0</v>
      </c>
      <c r="Z139">
        <v>0</v>
      </c>
      <c r="AA139">
        <v>0</v>
      </c>
      <c r="AC139" s="153"/>
    </row>
    <row r="140" spans="1:29" ht="13.5" customHeight="1">
      <c r="A140" s="153"/>
      <c r="B140" s="47" t="s">
        <v>493</v>
      </c>
      <c r="C140" s="4" t="s">
        <v>362</v>
      </c>
      <c r="D140">
        <v>1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O140" s="153"/>
      <c r="P140" s="3"/>
      <c r="Q140" s="4"/>
      <c r="AC140" s="153"/>
    </row>
    <row r="141" spans="1:29" ht="13.5" customHeight="1">
      <c r="A141" s="153"/>
      <c r="B141" s="3" t="s">
        <v>492</v>
      </c>
      <c r="C141" s="4" t="s">
        <v>277</v>
      </c>
      <c r="D141">
        <v>2</v>
      </c>
      <c r="E141">
        <v>1</v>
      </c>
      <c r="F141">
        <v>1</v>
      </c>
      <c r="G141">
        <v>1</v>
      </c>
      <c r="H141">
        <v>2</v>
      </c>
      <c r="I141">
        <v>1</v>
      </c>
      <c r="J141">
        <v>0</v>
      </c>
      <c r="K141">
        <v>1</v>
      </c>
      <c r="L141">
        <v>0</v>
      </c>
      <c r="M141">
        <v>0</v>
      </c>
      <c r="O141" s="153"/>
      <c r="P141" s="3"/>
      <c r="Q141" s="4" t="s">
        <v>62</v>
      </c>
      <c r="R141" s="1" t="s">
        <v>65</v>
      </c>
      <c r="S141" s="1" t="s">
        <v>66</v>
      </c>
      <c r="T141" s="1" t="s">
        <v>5</v>
      </c>
      <c r="U141" s="1" t="s">
        <v>7</v>
      </c>
      <c r="V141" s="1" t="s">
        <v>9</v>
      </c>
      <c r="W141" s="1" t="s">
        <v>13</v>
      </c>
      <c r="X141" s="1" t="s">
        <v>63</v>
      </c>
      <c r="Y141" s="1" t="s">
        <v>64</v>
      </c>
      <c r="Z141" s="1" t="s">
        <v>69</v>
      </c>
      <c r="AA141" s="1"/>
      <c r="AC141" s="153"/>
    </row>
    <row r="142" spans="1:29" ht="13.5" customHeight="1">
      <c r="A142" s="153"/>
      <c r="B142" s="3"/>
      <c r="C142" s="4"/>
      <c r="O142" s="153"/>
      <c r="Q142" s="4" t="s">
        <v>382</v>
      </c>
      <c r="R142">
        <v>4</v>
      </c>
      <c r="S142">
        <v>72</v>
      </c>
      <c r="T142">
        <v>18</v>
      </c>
      <c r="U142">
        <v>5</v>
      </c>
      <c r="V142">
        <v>2</v>
      </c>
      <c r="W142">
        <v>3</v>
      </c>
      <c r="X142">
        <v>5</v>
      </c>
      <c r="Y142">
        <v>5</v>
      </c>
      <c r="Z142">
        <v>0</v>
      </c>
      <c r="AC142" s="153"/>
    </row>
    <row r="143" spans="1:29" ht="13.5" customHeight="1">
      <c r="A143" s="153"/>
      <c r="B143" s="3"/>
      <c r="C143" s="4" t="s">
        <v>62</v>
      </c>
      <c r="D143" s="1" t="s">
        <v>65</v>
      </c>
      <c r="E143" s="1" t="s">
        <v>66</v>
      </c>
      <c r="F143" s="1" t="s">
        <v>5</v>
      </c>
      <c r="G143" s="1" t="s">
        <v>7</v>
      </c>
      <c r="H143" s="1" t="s">
        <v>9</v>
      </c>
      <c r="I143" s="1" t="s">
        <v>13</v>
      </c>
      <c r="J143" s="1" t="s">
        <v>63</v>
      </c>
      <c r="K143" s="1" t="s">
        <v>64</v>
      </c>
      <c r="L143" s="1" t="s">
        <v>69</v>
      </c>
      <c r="M143" s="1"/>
      <c r="O143" s="153"/>
      <c r="Q143" s="4"/>
      <c r="AC143" s="153"/>
    </row>
    <row r="144" spans="1:29" ht="13.5" customHeight="1">
      <c r="A144" s="153"/>
      <c r="B144" s="3"/>
      <c r="C144" s="4" t="s">
        <v>220</v>
      </c>
      <c r="D144">
        <v>3</v>
      </c>
      <c r="E144">
        <v>33</v>
      </c>
      <c r="F144">
        <v>12</v>
      </c>
      <c r="G144">
        <v>3</v>
      </c>
      <c r="H144">
        <v>1</v>
      </c>
      <c r="I144">
        <v>1</v>
      </c>
      <c r="J144">
        <v>2</v>
      </c>
      <c r="K144">
        <v>2</v>
      </c>
      <c r="L144">
        <v>0</v>
      </c>
      <c r="O144" s="153"/>
      <c r="AC144" s="153"/>
    </row>
    <row r="145" spans="1:29" ht="13.5" customHeight="1">
      <c r="A145" s="153"/>
      <c r="B145" s="3"/>
      <c r="C145" s="4"/>
      <c r="O145" s="153"/>
      <c r="AC145" s="153"/>
    </row>
    <row r="146" spans="1:29" ht="9" customHeight="1" thickBot="1">
      <c r="A146" s="153"/>
      <c r="B146" s="153"/>
      <c r="C146" s="153"/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</row>
    <row r="147" spans="2:22" ht="14.25" thickBot="1">
      <c r="B147" t="s">
        <v>221</v>
      </c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150" t="s">
        <v>509</v>
      </c>
      <c r="U147" s="151"/>
      <c r="V147" s="152"/>
    </row>
    <row r="148" spans="2:22" ht="13.5">
      <c r="B148" s="59" t="s">
        <v>28</v>
      </c>
      <c r="C148" s="14" t="s">
        <v>50</v>
      </c>
      <c r="D148" s="14" t="s">
        <v>72</v>
      </c>
      <c r="E148" s="14" t="s">
        <v>5</v>
      </c>
      <c r="F148" s="14" t="s">
        <v>6</v>
      </c>
      <c r="G148" s="14" t="s">
        <v>7</v>
      </c>
      <c r="H148" s="14" t="s">
        <v>8</v>
      </c>
      <c r="I148" s="14" t="s">
        <v>11</v>
      </c>
      <c r="J148" s="14" t="s">
        <v>9</v>
      </c>
      <c r="K148" s="14" t="s">
        <v>13</v>
      </c>
      <c r="L148" s="14" t="s">
        <v>10</v>
      </c>
      <c r="M148" s="28" t="s">
        <v>12</v>
      </c>
      <c r="N148" s="14" t="s">
        <v>348</v>
      </c>
      <c r="O148" s="23"/>
      <c r="P148" s="14" t="s">
        <v>51</v>
      </c>
      <c r="Q148" s="14" t="s">
        <v>1</v>
      </c>
      <c r="R148" s="14" t="s">
        <v>52</v>
      </c>
      <c r="S148" s="15" t="s">
        <v>53</v>
      </c>
      <c r="T148" s="140" t="s">
        <v>6</v>
      </c>
      <c r="U148" s="28" t="s">
        <v>7</v>
      </c>
      <c r="V148" s="29" t="s">
        <v>51</v>
      </c>
    </row>
    <row r="149" spans="2:22" ht="13.5">
      <c r="B149" s="16">
        <v>1</v>
      </c>
      <c r="C149" s="17" t="s">
        <v>29</v>
      </c>
      <c r="D149" s="18">
        <v>6</v>
      </c>
      <c r="E149" s="18">
        <f>R38+R13+R63+R86+R109+R133</f>
        <v>15</v>
      </c>
      <c r="F149" s="18">
        <f aca="true" t="shared" si="0" ref="F149:N149">S38+S13+S63+S86+S109+S133</f>
        <v>13</v>
      </c>
      <c r="G149" s="18">
        <f t="shared" si="0"/>
        <v>5</v>
      </c>
      <c r="H149" s="18">
        <f t="shared" si="0"/>
        <v>3</v>
      </c>
      <c r="I149" s="18">
        <f t="shared" si="0"/>
        <v>2</v>
      </c>
      <c r="J149" s="18">
        <f t="shared" si="0"/>
        <v>0</v>
      </c>
      <c r="K149" s="18">
        <f t="shared" si="0"/>
        <v>0</v>
      </c>
      <c r="L149" s="18">
        <f t="shared" si="0"/>
        <v>4</v>
      </c>
      <c r="M149" s="18">
        <f t="shared" si="0"/>
        <v>3</v>
      </c>
      <c r="N149" s="18">
        <f t="shared" si="0"/>
        <v>2</v>
      </c>
      <c r="O149" s="20"/>
      <c r="P149" s="25">
        <f aca="true" t="shared" si="1" ref="P149:P170">G149/F149</f>
        <v>0.38461538461538464</v>
      </c>
      <c r="Q149" s="18">
        <v>0</v>
      </c>
      <c r="R149" s="18">
        <v>0</v>
      </c>
      <c r="S149" s="24">
        <v>0</v>
      </c>
      <c r="T149" s="16">
        <v>11</v>
      </c>
      <c r="U149" s="18">
        <v>4</v>
      </c>
      <c r="V149" s="30">
        <f aca="true" t="shared" si="2" ref="V149:V170">U149/T149</f>
        <v>0.36363636363636365</v>
      </c>
    </row>
    <row r="150" spans="2:22" ht="13.5">
      <c r="B150" s="16">
        <v>2</v>
      </c>
      <c r="C150" s="17" t="s">
        <v>30</v>
      </c>
      <c r="D150" s="18">
        <v>6</v>
      </c>
      <c r="E150" s="18">
        <f>D19+D43+D69+D93+D139</f>
        <v>8</v>
      </c>
      <c r="F150" s="18">
        <f aca="true" t="shared" si="3" ref="F150:N150">E19+E43+E69+E93+E139</f>
        <v>7</v>
      </c>
      <c r="G150" s="18">
        <f t="shared" si="3"/>
        <v>1</v>
      </c>
      <c r="H150" s="18">
        <f t="shared" si="3"/>
        <v>2</v>
      </c>
      <c r="I150" s="18">
        <f t="shared" si="3"/>
        <v>2</v>
      </c>
      <c r="J150" s="18">
        <f t="shared" si="3"/>
        <v>1</v>
      </c>
      <c r="K150" s="18">
        <f t="shared" si="3"/>
        <v>0</v>
      </c>
      <c r="L150" s="18">
        <f t="shared" si="3"/>
        <v>0</v>
      </c>
      <c r="M150" s="18">
        <f t="shared" si="3"/>
        <v>0</v>
      </c>
      <c r="N150" s="18">
        <f t="shared" si="3"/>
        <v>0</v>
      </c>
      <c r="O150" s="20"/>
      <c r="P150" s="25">
        <f t="shared" si="1"/>
        <v>0.14285714285714285</v>
      </c>
      <c r="Q150" s="18">
        <v>0</v>
      </c>
      <c r="R150" s="18">
        <v>0</v>
      </c>
      <c r="S150" s="24">
        <v>0</v>
      </c>
      <c r="T150" s="16">
        <v>4</v>
      </c>
      <c r="U150" s="18">
        <v>1</v>
      </c>
      <c r="V150" s="30">
        <f t="shared" si="2"/>
        <v>0.25</v>
      </c>
    </row>
    <row r="151" spans="2:22" ht="13.5">
      <c r="B151" s="16">
        <v>3</v>
      </c>
      <c r="C151" s="17" t="s">
        <v>45</v>
      </c>
      <c r="D151" s="18">
        <v>6</v>
      </c>
      <c r="E151" s="18">
        <f>R41+R16+R65+R90+R112+R136</f>
        <v>13</v>
      </c>
      <c r="F151" s="18">
        <f aca="true" t="shared" si="4" ref="F151:N151">S41+S16+S65+S90+S112+S136</f>
        <v>12</v>
      </c>
      <c r="G151" s="18">
        <f t="shared" si="4"/>
        <v>3</v>
      </c>
      <c r="H151" s="18">
        <f t="shared" si="4"/>
        <v>3</v>
      </c>
      <c r="I151" s="18">
        <f t="shared" si="4"/>
        <v>2</v>
      </c>
      <c r="J151" s="18">
        <f t="shared" si="4"/>
        <v>1</v>
      </c>
      <c r="K151" s="18">
        <f t="shared" si="4"/>
        <v>3</v>
      </c>
      <c r="L151" s="18">
        <f t="shared" si="4"/>
        <v>0</v>
      </c>
      <c r="M151" s="18">
        <f t="shared" si="4"/>
        <v>3</v>
      </c>
      <c r="N151" s="18">
        <f t="shared" si="4"/>
        <v>0</v>
      </c>
      <c r="O151" s="20"/>
      <c r="P151" s="25">
        <f t="shared" si="1"/>
        <v>0.25</v>
      </c>
      <c r="Q151" s="18">
        <v>0</v>
      </c>
      <c r="R151" s="18">
        <v>0</v>
      </c>
      <c r="S151" s="24">
        <v>2</v>
      </c>
      <c r="T151" s="16">
        <v>5</v>
      </c>
      <c r="U151" s="18">
        <v>2</v>
      </c>
      <c r="V151" s="30">
        <f t="shared" si="2"/>
        <v>0.4</v>
      </c>
    </row>
    <row r="152" spans="2:22" ht="13.5">
      <c r="B152" s="16">
        <v>4</v>
      </c>
      <c r="C152" s="17" t="s">
        <v>31</v>
      </c>
      <c r="D152" s="18">
        <v>6</v>
      </c>
      <c r="E152" s="18">
        <f>R36+R11+R61+R84+R107+R131</f>
        <v>17</v>
      </c>
      <c r="F152" s="18">
        <f aca="true" t="shared" si="5" ref="F152:N152">S36+S11+S61+S84+S107+S131</f>
        <v>11</v>
      </c>
      <c r="G152" s="18">
        <f t="shared" si="5"/>
        <v>4</v>
      </c>
      <c r="H152" s="18">
        <f t="shared" si="5"/>
        <v>1</v>
      </c>
      <c r="I152" s="18">
        <f t="shared" si="5"/>
        <v>3</v>
      </c>
      <c r="J152" s="18">
        <f t="shared" si="5"/>
        <v>6</v>
      </c>
      <c r="K152" s="18">
        <f t="shared" si="5"/>
        <v>0</v>
      </c>
      <c r="L152" s="18">
        <f t="shared" si="5"/>
        <v>8</v>
      </c>
      <c r="M152" s="18">
        <f t="shared" si="5"/>
        <v>1</v>
      </c>
      <c r="N152" s="18">
        <f t="shared" si="5"/>
        <v>0</v>
      </c>
      <c r="O152" s="20"/>
      <c r="P152" s="25">
        <f t="shared" si="1"/>
        <v>0.36363636363636365</v>
      </c>
      <c r="Q152" s="18">
        <v>0</v>
      </c>
      <c r="R152" s="18">
        <v>0</v>
      </c>
      <c r="S152" s="24">
        <v>0</v>
      </c>
      <c r="T152" s="16">
        <v>5</v>
      </c>
      <c r="U152" s="18">
        <v>1</v>
      </c>
      <c r="V152" s="30">
        <f t="shared" si="2"/>
        <v>0.2</v>
      </c>
    </row>
    <row r="153" spans="2:22" ht="13.5">
      <c r="B153" s="16">
        <v>5</v>
      </c>
      <c r="C153" s="17" t="s">
        <v>46</v>
      </c>
      <c r="D153" s="18">
        <v>6</v>
      </c>
      <c r="E153" s="18">
        <f>R37+R12+R62+R85+R108+R132</f>
        <v>16</v>
      </c>
      <c r="F153" s="18">
        <f aca="true" t="shared" si="6" ref="F153:N153">S37+S12+S62+S85+S108+S132</f>
        <v>10</v>
      </c>
      <c r="G153" s="18">
        <f t="shared" si="6"/>
        <v>2</v>
      </c>
      <c r="H153" s="18">
        <f t="shared" si="6"/>
        <v>1</v>
      </c>
      <c r="I153" s="18">
        <f t="shared" si="6"/>
        <v>5</v>
      </c>
      <c r="J153" s="18">
        <f t="shared" si="6"/>
        <v>6</v>
      </c>
      <c r="K153" s="18">
        <f t="shared" si="6"/>
        <v>2</v>
      </c>
      <c r="L153" s="18">
        <f t="shared" si="6"/>
        <v>6</v>
      </c>
      <c r="M153" s="18">
        <f t="shared" si="6"/>
        <v>7</v>
      </c>
      <c r="N153" s="18">
        <f t="shared" si="6"/>
        <v>0</v>
      </c>
      <c r="O153" s="20"/>
      <c r="P153" s="25">
        <f>G153/F153</f>
        <v>0.2</v>
      </c>
      <c r="Q153" s="18">
        <v>0</v>
      </c>
      <c r="R153" s="18">
        <v>0</v>
      </c>
      <c r="S153" s="24">
        <v>1</v>
      </c>
      <c r="T153" s="16">
        <v>7</v>
      </c>
      <c r="U153" s="18">
        <v>1</v>
      </c>
      <c r="V153" s="30">
        <f t="shared" si="2"/>
        <v>0.14285714285714285</v>
      </c>
    </row>
    <row r="154" spans="2:22" ht="13.5">
      <c r="B154" s="16">
        <v>6</v>
      </c>
      <c r="C154" s="17" t="s">
        <v>32</v>
      </c>
      <c r="D154" s="18">
        <v>5</v>
      </c>
      <c r="E154" s="18">
        <f>R20+R69+R88+R116+R139</f>
        <v>10</v>
      </c>
      <c r="F154" s="18">
        <f aca="true" t="shared" si="7" ref="F154:N154">S20+S69+S88+S116+S139</f>
        <v>10</v>
      </c>
      <c r="G154" s="18">
        <f t="shared" si="7"/>
        <v>1</v>
      </c>
      <c r="H154" s="18">
        <f t="shared" si="7"/>
        <v>2</v>
      </c>
      <c r="I154" s="18">
        <f t="shared" si="7"/>
        <v>0</v>
      </c>
      <c r="J154" s="18">
        <f t="shared" si="7"/>
        <v>0</v>
      </c>
      <c r="K154" s="18">
        <f t="shared" si="7"/>
        <v>5</v>
      </c>
      <c r="L154" s="18">
        <f t="shared" si="7"/>
        <v>2</v>
      </c>
      <c r="M154" s="18">
        <f t="shared" si="7"/>
        <v>1</v>
      </c>
      <c r="N154" s="18">
        <f t="shared" si="7"/>
        <v>0</v>
      </c>
      <c r="O154" s="20"/>
      <c r="P154" s="25">
        <f t="shared" si="1"/>
        <v>0.1</v>
      </c>
      <c r="Q154" s="18">
        <v>0</v>
      </c>
      <c r="R154" s="18">
        <v>0</v>
      </c>
      <c r="S154" s="24">
        <v>1</v>
      </c>
      <c r="T154" s="16">
        <v>6</v>
      </c>
      <c r="U154" s="18">
        <v>1</v>
      </c>
      <c r="V154" s="30">
        <f t="shared" si="2"/>
        <v>0.16666666666666666</v>
      </c>
    </row>
    <row r="155" spans="2:22" ht="13.5">
      <c r="B155" s="16">
        <v>7</v>
      </c>
      <c r="C155" s="17" t="s">
        <v>33</v>
      </c>
      <c r="D155" s="18">
        <v>5</v>
      </c>
      <c r="E155" s="18">
        <f>D13+D67+D92+D115+D140</f>
        <v>7</v>
      </c>
      <c r="F155" s="18">
        <f aca="true" t="shared" si="8" ref="F155:N155">E13+E67+E92+E115+E140</f>
        <v>7</v>
      </c>
      <c r="G155" s="18">
        <f t="shared" si="8"/>
        <v>4</v>
      </c>
      <c r="H155" s="18">
        <f t="shared" si="8"/>
        <v>2</v>
      </c>
      <c r="I155" s="18">
        <f t="shared" si="8"/>
        <v>2</v>
      </c>
      <c r="J155" s="18">
        <f t="shared" si="8"/>
        <v>0</v>
      </c>
      <c r="K155" s="18">
        <f t="shared" si="8"/>
        <v>2</v>
      </c>
      <c r="L155" s="18">
        <f t="shared" si="8"/>
        <v>2</v>
      </c>
      <c r="M155" s="18">
        <f t="shared" si="8"/>
        <v>1</v>
      </c>
      <c r="N155" s="18">
        <f t="shared" si="8"/>
        <v>0</v>
      </c>
      <c r="O155" s="20"/>
      <c r="P155" s="25">
        <f t="shared" si="1"/>
        <v>0.5714285714285714</v>
      </c>
      <c r="Q155" s="18">
        <v>0</v>
      </c>
      <c r="R155" s="18">
        <v>0</v>
      </c>
      <c r="S155" s="24">
        <v>1</v>
      </c>
      <c r="T155" s="16">
        <v>4</v>
      </c>
      <c r="U155" s="18">
        <v>2</v>
      </c>
      <c r="V155" s="30">
        <f t="shared" si="2"/>
        <v>0.5</v>
      </c>
    </row>
    <row r="156" spans="2:22" ht="13.5">
      <c r="B156" s="16">
        <v>8</v>
      </c>
      <c r="C156" s="17" t="s">
        <v>48</v>
      </c>
      <c r="D156" s="18">
        <v>6</v>
      </c>
      <c r="E156" s="18">
        <f>D11+D36+D65+D89+D114+D136</f>
        <v>15</v>
      </c>
      <c r="F156" s="18">
        <f aca="true" t="shared" si="9" ref="F156:N156">E11+E36+E65+E89+E114+E136</f>
        <v>11</v>
      </c>
      <c r="G156" s="18">
        <f t="shared" si="9"/>
        <v>3</v>
      </c>
      <c r="H156" s="18">
        <f t="shared" si="9"/>
        <v>3</v>
      </c>
      <c r="I156" s="18">
        <f t="shared" si="9"/>
        <v>7</v>
      </c>
      <c r="J156" s="18">
        <f t="shared" si="9"/>
        <v>4</v>
      </c>
      <c r="K156" s="18">
        <f t="shared" si="9"/>
        <v>1</v>
      </c>
      <c r="L156" s="18">
        <f t="shared" si="9"/>
        <v>4</v>
      </c>
      <c r="M156" s="18">
        <f t="shared" si="9"/>
        <v>1</v>
      </c>
      <c r="N156" s="18">
        <f t="shared" si="9"/>
        <v>0</v>
      </c>
      <c r="O156" s="20"/>
      <c r="P156" s="25">
        <f t="shared" si="1"/>
        <v>0.2727272727272727</v>
      </c>
      <c r="Q156" s="18">
        <v>0</v>
      </c>
      <c r="R156" s="18">
        <v>0</v>
      </c>
      <c r="S156" s="24">
        <v>2</v>
      </c>
      <c r="T156" s="16">
        <v>6</v>
      </c>
      <c r="U156" s="18">
        <v>2</v>
      </c>
      <c r="V156" s="30">
        <f t="shared" si="2"/>
        <v>0.3333333333333333</v>
      </c>
    </row>
    <row r="157" spans="2:22" ht="13.5">
      <c r="B157" s="16">
        <v>9</v>
      </c>
      <c r="C157" s="17" t="s">
        <v>43</v>
      </c>
      <c r="D157" s="18">
        <v>6</v>
      </c>
      <c r="E157" s="18">
        <f>R40+R15+R66+R89+R113+R137</f>
        <v>14</v>
      </c>
      <c r="F157" s="18">
        <f aca="true" t="shared" si="10" ref="F157:N157">S40+S15+S66+S89+S113+S137</f>
        <v>10</v>
      </c>
      <c r="G157" s="18">
        <f t="shared" si="10"/>
        <v>2</v>
      </c>
      <c r="H157" s="18">
        <f t="shared" si="10"/>
        <v>0</v>
      </c>
      <c r="I157" s="18">
        <f t="shared" si="10"/>
        <v>3</v>
      </c>
      <c r="J157" s="18">
        <f t="shared" si="10"/>
        <v>3</v>
      </c>
      <c r="K157" s="18">
        <f t="shared" si="10"/>
        <v>3</v>
      </c>
      <c r="L157" s="18">
        <f t="shared" si="10"/>
        <v>1</v>
      </c>
      <c r="M157" s="18">
        <f t="shared" si="10"/>
        <v>1</v>
      </c>
      <c r="N157" s="18">
        <f t="shared" si="10"/>
        <v>0</v>
      </c>
      <c r="O157" s="20"/>
      <c r="P157" s="25">
        <f t="shared" si="1"/>
        <v>0.2</v>
      </c>
      <c r="Q157" s="18">
        <v>0</v>
      </c>
      <c r="R157" s="18">
        <v>0</v>
      </c>
      <c r="S157" s="24">
        <v>1</v>
      </c>
      <c r="T157" s="16">
        <v>3</v>
      </c>
      <c r="U157" s="18">
        <v>0</v>
      </c>
      <c r="V157" s="30">
        <f t="shared" si="2"/>
        <v>0</v>
      </c>
    </row>
    <row r="158" spans="2:22" ht="13.5">
      <c r="B158" s="16">
        <v>10</v>
      </c>
      <c r="C158" s="78" t="s">
        <v>34</v>
      </c>
      <c r="D158" s="18">
        <v>6</v>
      </c>
      <c r="E158" s="18">
        <f>D16+D40+D61+D85+D108+D134</f>
        <v>16</v>
      </c>
      <c r="F158" s="18">
        <f aca="true" t="shared" si="11" ref="F158:N158">E16+E40+E61+E85+E108+E134</f>
        <v>11</v>
      </c>
      <c r="G158" s="18">
        <f t="shared" si="11"/>
        <v>6</v>
      </c>
      <c r="H158" s="18">
        <f t="shared" si="11"/>
        <v>7</v>
      </c>
      <c r="I158" s="18">
        <f t="shared" si="11"/>
        <v>5</v>
      </c>
      <c r="J158" s="18">
        <f t="shared" si="11"/>
        <v>4</v>
      </c>
      <c r="K158" s="18">
        <f t="shared" si="11"/>
        <v>0</v>
      </c>
      <c r="L158" s="18">
        <f t="shared" si="11"/>
        <v>8</v>
      </c>
      <c r="M158" s="18">
        <f t="shared" si="11"/>
        <v>0</v>
      </c>
      <c r="N158" s="18">
        <f t="shared" si="11"/>
        <v>1</v>
      </c>
      <c r="O158" s="20"/>
      <c r="P158" s="25">
        <f t="shared" si="1"/>
        <v>0.5454545454545454</v>
      </c>
      <c r="Q158" s="18">
        <v>0</v>
      </c>
      <c r="R158" s="18">
        <v>0</v>
      </c>
      <c r="S158" s="24">
        <v>2</v>
      </c>
      <c r="T158" s="16">
        <v>7</v>
      </c>
      <c r="U158" s="18">
        <v>4</v>
      </c>
      <c r="V158" s="30">
        <f t="shared" si="2"/>
        <v>0.5714285714285714</v>
      </c>
    </row>
    <row r="159" spans="2:22" ht="13.5">
      <c r="B159" s="16">
        <v>11</v>
      </c>
      <c r="C159" s="17" t="s">
        <v>35</v>
      </c>
      <c r="D159" s="18">
        <v>4</v>
      </c>
      <c r="E159" s="18">
        <f>R45+R67+R92+R138</f>
        <v>8</v>
      </c>
      <c r="F159" s="18">
        <f aca="true" t="shared" si="12" ref="F159:N159">S45+S67+S92+S138</f>
        <v>5</v>
      </c>
      <c r="G159" s="18">
        <f t="shared" si="12"/>
        <v>1</v>
      </c>
      <c r="H159" s="18">
        <f t="shared" si="12"/>
        <v>1</v>
      </c>
      <c r="I159" s="18">
        <f t="shared" si="12"/>
        <v>1</v>
      </c>
      <c r="J159" s="18">
        <f t="shared" si="12"/>
        <v>3</v>
      </c>
      <c r="K159" s="18">
        <f t="shared" si="12"/>
        <v>2</v>
      </c>
      <c r="L159" s="18">
        <f t="shared" si="12"/>
        <v>2</v>
      </c>
      <c r="M159" s="18">
        <f t="shared" si="12"/>
        <v>0</v>
      </c>
      <c r="N159" s="18">
        <f t="shared" si="12"/>
        <v>0</v>
      </c>
      <c r="O159" s="20"/>
      <c r="P159" s="25">
        <f t="shared" si="1"/>
        <v>0.2</v>
      </c>
      <c r="Q159" s="18">
        <v>0</v>
      </c>
      <c r="R159" s="18">
        <v>0</v>
      </c>
      <c r="S159" s="24">
        <v>0</v>
      </c>
      <c r="T159" s="16">
        <v>5</v>
      </c>
      <c r="U159" s="18">
        <v>1</v>
      </c>
      <c r="V159" s="30">
        <f t="shared" si="2"/>
        <v>0.2</v>
      </c>
    </row>
    <row r="160" spans="2:22" ht="13.5">
      <c r="B160" s="16">
        <v>12</v>
      </c>
      <c r="C160" s="17" t="s">
        <v>36</v>
      </c>
      <c r="D160" s="18">
        <v>6</v>
      </c>
      <c r="E160" s="18">
        <f>D20+D44+D62+D90+D117+D141</f>
        <v>12</v>
      </c>
      <c r="F160" s="18">
        <f aca="true" t="shared" si="13" ref="F160:N160">E20+E44+E62+E90+E117+E141</f>
        <v>7</v>
      </c>
      <c r="G160" s="18">
        <f t="shared" si="13"/>
        <v>2</v>
      </c>
      <c r="H160" s="18">
        <f t="shared" si="13"/>
        <v>2</v>
      </c>
      <c r="I160" s="18">
        <f t="shared" si="13"/>
        <v>6</v>
      </c>
      <c r="J160" s="18">
        <f t="shared" si="13"/>
        <v>3</v>
      </c>
      <c r="K160" s="18">
        <f t="shared" si="13"/>
        <v>2</v>
      </c>
      <c r="L160" s="18">
        <f t="shared" si="13"/>
        <v>4</v>
      </c>
      <c r="M160" s="18">
        <f t="shared" si="13"/>
        <v>2</v>
      </c>
      <c r="N160" s="18">
        <f t="shared" si="13"/>
        <v>2</v>
      </c>
      <c r="O160" s="20"/>
      <c r="P160" s="25">
        <f t="shared" si="1"/>
        <v>0.2857142857142857</v>
      </c>
      <c r="Q160" s="18">
        <v>0</v>
      </c>
      <c r="R160" s="18">
        <v>0</v>
      </c>
      <c r="S160" s="24">
        <v>0</v>
      </c>
      <c r="T160" s="16">
        <v>3</v>
      </c>
      <c r="U160" s="18">
        <v>2</v>
      </c>
      <c r="V160" s="30">
        <f t="shared" si="2"/>
        <v>0.6666666666666666</v>
      </c>
    </row>
    <row r="161" spans="2:22" ht="13.5">
      <c r="B161" s="16">
        <v>13</v>
      </c>
      <c r="C161" s="17" t="s">
        <v>37</v>
      </c>
      <c r="D161" s="18">
        <v>5</v>
      </c>
      <c r="E161" s="18">
        <f>D14+D38+D86+D110+D133</f>
        <v>14</v>
      </c>
      <c r="F161" s="18">
        <f aca="true" t="shared" si="14" ref="F161:N161">E14+E38+E86+E110+E133</f>
        <v>11</v>
      </c>
      <c r="G161" s="18">
        <f t="shared" si="14"/>
        <v>2</v>
      </c>
      <c r="H161" s="18">
        <f t="shared" si="14"/>
        <v>0</v>
      </c>
      <c r="I161" s="18">
        <f t="shared" si="14"/>
        <v>3</v>
      </c>
      <c r="J161" s="18">
        <f t="shared" si="14"/>
        <v>3</v>
      </c>
      <c r="K161" s="18">
        <f t="shared" si="14"/>
        <v>0</v>
      </c>
      <c r="L161" s="18">
        <f t="shared" si="14"/>
        <v>3</v>
      </c>
      <c r="M161" s="18">
        <f t="shared" si="14"/>
        <v>0</v>
      </c>
      <c r="N161" s="18">
        <f t="shared" si="14"/>
        <v>0</v>
      </c>
      <c r="O161" s="20"/>
      <c r="P161" s="25">
        <f t="shared" si="1"/>
        <v>0.18181818181818182</v>
      </c>
      <c r="Q161" s="18">
        <v>0</v>
      </c>
      <c r="R161" s="18">
        <v>0</v>
      </c>
      <c r="S161" s="24">
        <v>0</v>
      </c>
      <c r="T161" s="16">
        <v>7</v>
      </c>
      <c r="U161" s="18">
        <v>1</v>
      </c>
      <c r="V161" s="30">
        <f t="shared" si="2"/>
        <v>0.14285714285714285</v>
      </c>
    </row>
    <row r="162" spans="2:22" ht="13.5">
      <c r="B162" s="16">
        <v>14</v>
      </c>
      <c r="C162" s="17" t="s">
        <v>38</v>
      </c>
      <c r="D162" s="18">
        <v>6</v>
      </c>
      <c r="E162" s="18">
        <f>R39+R14+R64+R87+R134+R110</f>
        <v>14</v>
      </c>
      <c r="F162" s="18">
        <f aca="true" t="shared" si="15" ref="F162:N162">S39+S14+S64+S87+S134+S110</f>
        <v>14</v>
      </c>
      <c r="G162" s="18">
        <f t="shared" si="15"/>
        <v>3</v>
      </c>
      <c r="H162" s="18">
        <f t="shared" si="15"/>
        <v>4</v>
      </c>
      <c r="I162" s="18">
        <f t="shared" si="15"/>
        <v>3</v>
      </c>
      <c r="J162" s="18">
        <f t="shared" si="15"/>
        <v>0</v>
      </c>
      <c r="K162" s="18">
        <f t="shared" si="15"/>
        <v>2</v>
      </c>
      <c r="L162" s="18">
        <f t="shared" si="15"/>
        <v>2</v>
      </c>
      <c r="M162" s="18">
        <f t="shared" si="15"/>
        <v>1</v>
      </c>
      <c r="N162" s="18">
        <f t="shared" si="15"/>
        <v>0</v>
      </c>
      <c r="O162" s="20"/>
      <c r="P162" s="25">
        <f t="shared" si="1"/>
        <v>0.21428571428571427</v>
      </c>
      <c r="Q162" s="18">
        <v>0</v>
      </c>
      <c r="R162" s="18">
        <v>0</v>
      </c>
      <c r="S162" s="24">
        <v>2</v>
      </c>
      <c r="T162" s="16">
        <v>13</v>
      </c>
      <c r="U162" s="18">
        <v>3</v>
      </c>
      <c r="V162" s="30">
        <f t="shared" si="2"/>
        <v>0.23076923076923078</v>
      </c>
    </row>
    <row r="163" spans="2:22" ht="13.5">
      <c r="B163" s="16">
        <v>15</v>
      </c>
      <c r="C163" s="17" t="s">
        <v>39</v>
      </c>
      <c r="D163" s="18">
        <v>6</v>
      </c>
      <c r="E163" s="18">
        <f>D12+D37+D66+D88+D109+D132</f>
        <v>15</v>
      </c>
      <c r="F163" s="18">
        <f aca="true" t="shared" si="16" ref="F163:N163">E12+E37+E66+E88+E109+E132</f>
        <v>13</v>
      </c>
      <c r="G163" s="18">
        <f t="shared" si="16"/>
        <v>4</v>
      </c>
      <c r="H163" s="18">
        <f t="shared" si="16"/>
        <v>4</v>
      </c>
      <c r="I163" s="18">
        <f t="shared" si="16"/>
        <v>5</v>
      </c>
      <c r="J163" s="18">
        <f t="shared" si="16"/>
        <v>2</v>
      </c>
      <c r="K163" s="18">
        <f t="shared" si="16"/>
        <v>1</v>
      </c>
      <c r="L163" s="18">
        <f t="shared" si="16"/>
        <v>6</v>
      </c>
      <c r="M163" s="18">
        <f t="shared" si="16"/>
        <v>0</v>
      </c>
      <c r="N163" s="18">
        <f t="shared" si="16"/>
        <v>0</v>
      </c>
      <c r="O163" s="20"/>
      <c r="P163" s="25">
        <f t="shared" si="1"/>
        <v>0.3076923076923077</v>
      </c>
      <c r="Q163" s="18">
        <v>0</v>
      </c>
      <c r="R163" s="18">
        <v>1</v>
      </c>
      <c r="S163" s="24">
        <v>0</v>
      </c>
      <c r="T163" s="16">
        <v>9</v>
      </c>
      <c r="U163" s="18">
        <v>2</v>
      </c>
      <c r="V163" s="30">
        <f t="shared" si="2"/>
        <v>0.2222222222222222</v>
      </c>
    </row>
    <row r="164" spans="2:22" ht="13.5">
      <c r="B164" s="16">
        <v>16</v>
      </c>
      <c r="C164" s="17" t="s">
        <v>40</v>
      </c>
      <c r="D164" s="18">
        <v>6</v>
      </c>
      <c r="E164" s="18">
        <f>D15+D39+D63+D84+D111+D135</f>
        <v>16</v>
      </c>
      <c r="F164" s="18">
        <f aca="true" t="shared" si="17" ref="F164:N164">E15+E39+E63+E84+E111+E135</f>
        <v>13</v>
      </c>
      <c r="G164" s="18">
        <f t="shared" si="17"/>
        <v>6</v>
      </c>
      <c r="H164" s="18">
        <f t="shared" si="17"/>
        <v>4</v>
      </c>
      <c r="I164" s="18">
        <f t="shared" si="17"/>
        <v>4</v>
      </c>
      <c r="J164" s="18">
        <f t="shared" si="17"/>
        <v>2</v>
      </c>
      <c r="K164" s="18">
        <f t="shared" si="17"/>
        <v>0</v>
      </c>
      <c r="L164" s="18">
        <f t="shared" si="17"/>
        <v>6</v>
      </c>
      <c r="M164" s="18">
        <f t="shared" si="17"/>
        <v>2</v>
      </c>
      <c r="N164" s="18">
        <f t="shared" si="17"/>
        <v>1</v>
      </c>
      <c r="O164" s="20"/>
      <c r="P164" s="25">
        <f t="shared" si="1"/>
        <v>0.46153846153846156</v>
      </c>
      <c r="Q164" s="18">
        <v>0</v>
      </c>
      <c r="R164" s="18">
        <v>1</v>
      </c>
      <c r="S164" s="24">
        <v>0</v>
      </c>
      <c r="T164" s="16">
        <v>9</v>
      </c>
      <c r="U164" s="18">
        <v>5</v>
      </c>
      <c r="V164" s="30">
        <f t="shared" si="2"/>
        <v>0.5555555555555556</v>
      </c>
    </row>
    <row r="165" spans="2:22" ht="13.5">
      <c r="B165" s="16">
        <v>17</v>
      </c>
      <c r="C165" s="17" t="s">
        <v>41</v>
      </c>
      <c r="D165" s="18">
        <v>6</v>
      </c>
      <c r="E165" s="18">
        <f>D18+D42+D68+D91+D116+D138</f>
        <v>12</v>
      </c>
      <c r="F165" s="18">
        <f aca="true" t="shared" si="18" ref="F165:N165">E18+E42+E68+E91+E116+E138</f>
        <v>8</v>
      </c>
      <c r="G165" s="18">
        <f t="shared" si="18"/>
        <v>4</v>
      </c>
      <c r="H165" s="18">
        <f t="shared" si="18"/>
        <v>2</v>
      </c>
      <c r="I165" s="18">
        <f t="shared" si="18"/>
        <v>7</v>
      </c>
      <c r="J165" s="18">
        <f t="shared" si="18"/>
        <v>4</v>
      </c>
      <c r="K165" s="18">
        <f t="shared" si="18"/>
        <v>0</v>
      </c>
      <c r="L165" s="18">
        <f t="shared" si="18"/>
        <v>3</v>
      </c>
      <c r="M165" s="18">
        <f t="shared" si="18"/>
        <v>0</v>
      </c>
      <c r="N165" s="18">
        <f t="shared" si="18"/>
        <v>0</v>
      </c>
      <c r="O165" s="20"/>
      <c r="P165" s="25">
        <f>G165/F165</f>
        <v>0.5</v>
      </c>
      <c r="Q165" s="18">
        <v>0</v>
      </c>
      <c r="R165" s="18">
        <v>0</v>
      </c>
      <c r="S165" s="24">
        <v>2</v>
      </c>
      <c r="T165" s="16">
        <v>5</v>
      </c>
      <c r="U165" s="18">
        <v>3</v>
      </c>
      <c r="V165" s="30">
        <f t="shared" si="2"/>
        <v>0.6</v>
      </c>
    </row>
    <row r="166" spans="2:22" ht="13.5">
      <c r="B166" s="16">
        <v>19</v>
      </c>
      <c r="C166" s="17" t="s">
        <v>42</v>
      </c>
      <c r="D166" s="18">
        <v>6</v>
      </c>
      <c r="E166" s="18">
        <f>D17+D41+D64+D87+D112+D137</f>
        <v>14</v>
      </c>
      <c r="F166" s="18">
        <f aca="true" t="shared" si="19" ref="F166:N166">E17+E41+E64+E87+E112+E137</f>
        <v>11</v>
      </c>
      <c r="G166" s="18">
        <f t="shared" si="19"/>
        <v>3</v>
      </c>
      <c r="H166" s="18">
        <f t="shared" si="19"/>
        <v>1</v>
      </c>
      <c r="I166" s="18">
        <f t="shared" si="19"/>
        <v>6</v>
      </c>
      <c r="J166" s="18">
        <f t="shared" si="19"/>
        <v>3</v>
      </c>
      <c r="K166" s="18">
        <f t="shared" si="19"/>
        <v>2</v>
      </c>
      <c r="L166" s="18">
        <f t="shared" si="19"/>
        <v>3</v>
      </c>
      <c r="M166" s="18">
        <f t="shared" si="19"/>
        <v>1</v>
      </c>
      <c r="N166" s="18">
        <f t="shared" si="19"/>
        <v>0</v>
      </c>
      <c r="O166" s="20"/>
      <c r="P166" s="25">
        <f t="shared" si="1"/>
        <v>0.2727272727272727</v>
      </c>
      <c r="Q166" s="18">
        <v>0</v>
      </c>
      <c r="R166" s="18">
        <v>0</v>
      </c>
      <c r="S166" s="24">
        <v>2</v>
      </c>
      <c r="T166" s="16">
        <v>8</v>
      </c>
      <c r="U166" s="18">
        <v>2</v>
      </c>
      <c r="V166" s="30">
        <f t="shared" si="2"/>
        <v>0.25</v>
      </c>
    </row>
    <row r="167" spans="2:22" ht="13.5">
      <c r="B167" s="16">
        <v>20</v>
      </c>
      <c r="C167" s="17" t="s">
        <v>44</v>
      </c>
      <c r="D167" s="18">
        <v>6</v>
      </c>
      <c r="E167" s="18">
        <f>R17+R42+R68+R91+R111+R135</f>
        <v>13</v>
      </c>
      <c r="F167" s="18">
        <f aca="true" t="shared" si="20" ref="F167:N167">S17+S42+S68+S91+S111+S135</f>
        <v>6</v>
      </c>
      <c r="G167" s="18">
        <f t="shared" si="20"/>
        <v>1</v>
      </c>
      <c r="H167" s="18">
        <f t="shared" si="20"/>
        <v>0</v>
      </c>
      <c r="I167" s="18">
        <f t="shared" si="20"/>
        <v>1</v>
      </c>
      <c r="J167" s="18">
        <f t="shared" si="20"/>
        <v>7</v>
      </c>
      <c r="K167" s="18">
        <f t="shared" si="20"/>
        <v>4</v>
      </c>
      <c r="L167" s="18">
        <f t="shared" si="20"/>
        <v>6</v>
      </c>
      <c r="M167" s="18">
        <f t="shared" si="20"/>
        <v>0</v>
      </c>
      <c r="N167" s="18">
        <f t="shared" si="20"/>
        <v>0</v>
      </c>
      <c r="O167" s="20"/>
      <c r="P167" s="25">
        <f t="shared" si="1"/>
        <v>0.16666666666666666</v>
      </c>
      <c r="Q167" s="18">
        <v>0</v>
      </c>
      <c r="R167" s="18">
        <v>0</v>
      </c>
      <c r="S167" s="24">
        <v>0</v>
      </c>
      <c r="T167" s="16">
        <v>3</v>
      </c>
      <c r="U167" s="18">
        <v>0</v>
      </c>
      <c r="V167" s="30">
        <f t="shared" si="2"/>
        <v>0</v>
      </c>
    </row>
    <row r="168" spans="2:22" ht="13.5">
      <c r="B168" s="16"/>
      <c r="C168" s="17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20"/>
      <c r="O168" s="20"/>
      <c r="P168" s="25"/>
      <c r="Q168" s="18"/>
      <c r="R168" s="18"/>
      <c r="S168" s="24"/>
      <c r="T168" s="16"/>
      <c r="U168" s="18"/>
      <c r="V168" s="30"/>
    </row>
    <row r="169" spans="2:22" ht="13.5">
      <c r="B169" s="16"/>
      <c r="C169" s="17" t="s">
        <v>349</v>
      </c>
      <c r="D169" s="18">
        <v>3</v>
      </c>
      <c r="E169" s="18">
        <f>R18+R43+R114</f>
        <v>3</v>
      </c>
      <c r="F169" s="18">
        <f aca="true" t="shared" si="21" ref="F169:N169">S18+S43+S114</f>
        <v>1</v>
      </c>
      <c r="G169" s="18">
        <f t="shared" si="21"/>
        <v>0</v>
      </c>
      <c r="H169" s="18">
        <f t="shared" si="21"/>
        <v>0</v>
      </c>
      <c r="I169" s="18">
        <f t="shared" si="21"/>
        <v>0</v>
      </c>
      <c r="J169" s="18">
        <f t="shared" si="21"/>
        <v>2</v>
      </c>
      <c r="K169" s="18">
        <f t="shared" si="21"/>
        <v>0</v>
      </c>
      <c r="L169" s="18">
        <f t="shared" si="21"/>
        <v>1</v>
      </c>
      <c r="M169" s="18">
        <f t="shared" si="21"/>
        <v>1</v>
      </c>
      <c r="N169" s="18">
        <f t="shared" si="21"/>
        <v>0</v>
      </c>
      <c r="O169" s="20"/>
      <c r="P169" s="25">
        <f t="shared" si="1"/>
        <v>0</v>
      </c>
      <c r="Q169" s="18">
        <v>0</v>
      </c>
      <c r="R169" s="18">
        <v>0</v>
      </c>
      <c r="S169" s="24">
        <v>0</v>
      </c>
      <c r="T169" s="16">
        <v>1</v>
      </c>
      <c r="U169" s="18">
        <v>0</v>
      </c>
      <c r="V169" s="30">
        <f t="shared" si="2"/>
        <v>0</v>
      </c>
    </row>
    <row r="170" spans="2:22" ht="14.25" thickBot="1">
      <c r="B170" s="62"/>
      <c r="C170" s="60" t="s">
        <v>350</v>
      </c>
      <c r="D170" s="21">
        <v>3</v>
      </c>
      <c r="E170" s="21">
        <f>R19+R44</f>
        <v>3</v>
      </c>
      <c r="F170" s="21">
        <f aca="true" t="shared" si="22" ref="F170:N170">S19+S44</f>
        <v>2</v>
      </c>
      <c r="G170" s="21">
        <f t="shared" si="22"/>
        <v>0</v>
      </c>
      <c r="H170" s="21">
        <f t="shared" si="22"/>
        <v>1</v>
      </c>
      <c r="I170" s="21">
        <f t="shared" si="22"/>
        <v>1</v>
      </c>
      <c r="J170" s="21">
        <f t="shared" si="22"/>
        <v>1</v>
      </c>
      <c r="K170" s="21">
        <f t="shared" si="22"/>
        <v>0</v>
      </c>
      <c r="L170" s="21">
        <f t="shared" si="22"/>
        <v>1</v>
      </c>
      <c r="M170" s="21">
        <f t="shared" si="22"/>
        <v>0</v>
      </c>
      <c r="N170" s="21">
        <f t="shared" si="22"/>
        <v>0</v>
      </c>
      <c r="O170" s="22"/>
      <c r="P170" s="27">
        <f t="shared" si="1"/>
        <v>0</v>
      </c>
      <c r="Q170" s="21">
        <v>0</v>
      </c>
      <c r="R170" s="21">
        <v>0</v>
      </c>
      <c r="S170" s="26">
        <v>0</v>
      </c>
      <c r="T170" s="62">
        <v>2</v>
      </c>
      <c r="U170" s="21">
        <v>0</v>
      </c>
      <c r="V170" s="64">
        <f t="shared" si="2"/>
        <v>0</v>
      </c>
    </row>
    <row r="172" ht="14.25" thickBot="1">
      <c r="B172" t="s">
        <v>68</v>
      </c>
    </row>
    <row r="173" spans="2:19" ht="13.5">
      <c r="B173" s="59" t="s">
        <v>28</v>
      </c>
      <c r="C173" s="14" t="s">
        <v>50</v>
      </c>
      <c r="D173" s="14" t="s">
        <v>72</v>
      </c>
      <c r="E173" s="14" t="s">
        <v>65</v>
      </c>
      <c r="F173" s="14" t="s">
        <v>66</v>
      </c>
      <c r="G173" s="14" t="s">
        <v>5</v>
      </c>
      <c r="H173" s="14" t="s">
        <v>7</v>
      </c>
      <c r="I173" s="14" t="s">
        <v>9</v>
      </c>
      <c r="J173" s="14" t="s">
        <v>13</v>
      </c>
      <c r="K173" s="14" t="s">
        <v>63</v>
      </c>
      <c r="L173" s="14" t="s">
        <v>64</v>
      </c>
      <c r="M173" s="14" t="s">
        <v>69</v>
      </c>
      <c r="N173" s="35"/>
      <c r="O173" s="14"/>
      <c r="P173" s="14" t="s">
        <v>67</v>
      </c>
      <c r="Q173" s="14" t="s">
        <v>70</v>
      </c>
      <c r="R173" s="14" t="s">
        <v>71</v>
      </c>
      <c r="S173" s="15" t="s">
        <v>73</v>
      </c>
    </row>
    <row r="174" spans="2:19" ht="13.5">
      <c r="B174" s="79">
        <v>1</v>
      </c>
      <c r="C174" s="17" t="s">
        <v>384</v>
      </c>
      <c r="D174" s="73">
        <v>4</v>
      </c>
      <c r="E174" s="73">
        <f>R24+R48+R72+R119</f>
        <v>12</v>
      </c>
      <c r="F174" s="73">
        <f aca="true" t="shared" si="23" ref="F174:M174">S24+S48+S72+S119</f>
        <v>233</v>
      </c>
      <c r="G174" s="73">
        <f t="shared" si="23"/>
        <v>67</v>
      </c>
      <c r="H174" s="73">
        <f t="shared" si="23"/>
        <v>17</v>
      </c>
      <c r="I174" s="73">
        <f t="shared" si="23"/>
        <v>9</v>
      </c>
      <c r="J174" s="73">
        <f t="shared" si="23"/>
        <v>8</v>
      </c>
      <c r="K174" s="73">
        <f t="shared" si="23"/>
        <v>19</v>
      </c>
      <c r="L174" s="73">
        <f t="shared" si="23"/>
        <v>11</v>
      </c>
      <c r="M174" s="73">
        <f t="shared" si="23"/>
        <v>3</v>
      </c>
      <c r="N174" s="96"/>
      <c r="O174" s="73"/>
      <c r="P174" s="39">
        <f>L174/E174*7</f>
        <v>6.416666666666666</v>
      </c>
      <c r="Q174" s="73">
        <v>1</v>
      </c>
      <c r="R174" s="73">
        <v>2</v>
      </c>
      <c r="S174" s="74">
        <v>0</v>
      </c>
    </row>
    <row r="175" spans="2:19" ht="13.5">
      <c r="B175" s="61">
        <v>6</v>
      </c>
      <c r="C175" s="17" t="s">
        <v>32</v>
      </c>
      <c r="D175" s="73">
        <v>3</v>
      </c>
      <c r="E175" s="73">
        <f>R23+R95+R142</f>
        <v>12</v>
      </c>
      <c r="F175" s="73">
        <f aca="true" t="shared" si="24" ref="F175:M175">S23+S95+S142</f>
        <v>220</v>
      </c>
      <c r="G175" s="73">
        <f t="shared" si="24"/>
        <v>57</v>
      </c>
      <c r="H175" s="73">
        <f t="shared" si="24"/>
        <v>15</v>
      </c>
      <c r="I175" s="73">
        <f t="shared" si="24"/>
        <v>7</v>
      </c>
      <c r="J175" s="73">
        <f t="shared" si="24"/>
        <v>10</v>
      </c>
      <c r="K175" s="73">
        <f t="shared" si="24"/>
        <v>13</v>
      </c>
      <c r="L175" s="73">
        <f t="shared" si="24"/>
        <v>9</v>
      </c>
      <c r="M175" s="73">
        <f t="shared" si="24"/>
        <v>2</v>
      </c>
      <c r="N175" s="37"/>
      <c r="O175" s="36"/>
      <c r="P175" s="39">
        <f>L175/E175*7</f>
        <v>5.25</v>
      </c>
      <c r="Q175" s="36">
        <v>1</v>
      </c>
      <c r="R175" s="36">
        <v>2</v>
      </c>
      <c r="S175" s="40">
        <v>0</v>
      </c>
    </row>
    <row r="176" spans="2:19" ht="13.5">
      <c r="B176" s="61">
        <v>8</v>
      </c>
      <c r="C176" s="17" t="s">
        <v>48</v>
      </c>
      <c r="D176" s="73">
        <v>1</v>
      </c>
      <c r="E176" s="73">
        <f>D24</f>
        <v>1</v>
      </c>
      <c r="F176" s="73">
        <f aca="true" t="shared" si="25" ref="F176:M176">E24</f>
        <v>21</v>
      </c>
      <c r="G176" s="73">
        <f t="shared" si="25"/>
        <v>4</v>
      </c>
      <c r="H176" s="73">
        <f t="shared" si="25"/>
        <v>0</v>
      </c>
      <c r="I176" s="73">
        <f t="shared" si="25"/>
        <v>2</v>
      </c>
      <c r="J176" s="73">
        <f t="shared" si="25"/>
        <v>2</v>
      </c>
      <c r="K176" s="73">
        <f t="shared" si="25"/>
        <v>0</v>
      </c>
      <c r="L176" s="73">
        <f t="shared" si="25"/>
        <v>0</v>
      </c>
      <c r="M176" s="73">
        <f t="shared" si="25"/>
        <v>0</v>
      </c>
      <c r="N176" s="37"/>
      <c r="O176" s="36"/>
      <c r="P176" s="39">
        <f>L176/E176*7</f>
        <v>0</v>
      </c>
      <c r="Q176" s="36">
        <v>0</v>
      </c>
      <c r="R176" s="36">
        <v>0</v>
      </c>
      <c r="S176" s="40">
        <v>0</v>
      </c>
    </row>
    <row r="177" spans="2:19" ht="13.5">
      <c r="B177" s="61">
        <v>10</v>
      </c>
      <c r="C177" s="17" t="s">
        <v>34</v>
      </c>
      <c r="D177" s="73">
        <v>5</v>
      </c>
      <c r="E177" s="73">
        <f aca="true" t="shared" si="26" ref="E177:M177">D23+D48+D72+D96+D144</f>
        <v>14</v>
      </c>
      <c r="F177" s="73">
        <f t="shared" si="26"/>
        <v>200</v>
      </c>
      <c r="G177" s="73">
        <f t="shared" si="26"/>
        <v>58</v>
      </c>
      <c r="H177" s="73">
        <f t="shared" si="26"/>
        <v>8</v>
      </c>
      <c r="I177" s="73">
        <f t="shared" si="26"/>
        <v>10</v>
      </c>
      <c r="J177" s="73">
        <f t="shared" si="26"/>
        <v>11</v>
      </c>
      <c r="K177" s="73">
        <f t="shared" si="26"/>
        <v>3</v>
      </c>
      <c r="L177" s="73">
        <f t="shared" si="26"/>
        <v>2</v>
      </c>
      <c r="M177" s="73">
        <f t="shared" si="26"/>
        <v>3</v>
      </c>
      <c r="N177" s="37"/>
      <c r="O177" s="36"/>
      <c r="P177" s="39">
        <f>L177/E177*7</f>
        <v>1</v>
      </c>
      <c r="Q177" s="36">
        <v>3</v>
      </c>
      <c r="R177" s="36">
        <v>1</v>
      </c>
      <c r="S177" s="40">
        <v>0</v>
      </c>
    </row>
    <row r="178" spans="2:19" ht="14.25" thickBot="1">
      <c r="B178" s="86">
        <v>16</v>
      </c>
      <c r="C178" s="60" t="s">
        <v>40</v>
      </c>
      <c r="D178" s="97">
        <v>2</v>
      </c>
      <c r="E178" s="97">
        <f aca="true" t="shared" si="27" ref="E178:M178">D47+D120</f>
        <v>9</v>
      </c>
      <c r="F178" s="97">
        <f t="shared" si="27"/>
        <v>136</v>
      </c>
      <c r="G178" s="97">
        <f t="shared" si="27"/>
        <v>40</v>
      </c>
      <c r="H178" s="97">
        <f t="shared" si="27"/>
        <v>4</v>
      </c>
      <c r="I178" s="97">
        <f t="shared" si="27"/>
        <v>6</v>
      </c>
      <c r="J178" s="97">
        <f t="shared" si="27"/>
        <v>6</v>
      </c>
      <c r="K178" s="97">
        <f t="shared" si="27"/>
        <v>1</v>
      </c>
      <c r="L178" s="97">
        <f t="shared" si="27"/>
        <v>1</v>
      </c>
      <c r="M178" s="97">
        <f t="shared" si="27"/>
        <v>2</v>
      </c>
      <c r="N178" s="42"/>
      <c r="O178" s="41"/>
      <c r="P178" s="43">
        <f>L178/E178*7</f>
        <v>0.7777777777777777</v>
      </c>
      <c r="Q178" s="41">
        <v>2</v>
      </c>
      <c r="R178" s="41">
        <v>0</v>
      </c>
      <c r="S178" s="44">
        <v>0</v>
      </c>
    </row>
  </sheetData>
  <sheetProtection/>
  <mergeCells count="26">
    <mergeCell ref="O75:O97"/>
    <mergeCell ref="A98:AC98"/>
    <mergeCell ref="A75:A97"/>
    <mergeCell ref="AC75:AC97"/>
    <mergeCell ref="A74:AC74"/>
    <mergeCell ref="A51:A73"/>
    <mergeCell ref="O51:O73"/>
    <mergeCell ref="AC51:AC73"/>
    <mergeCell ref="A50:AC50"/>
    <mergeCell ref="O27:O49"/>
    <mergeCell ref="A27:A49"/>
    <mergeCell ref="AC27:AC49"/>
    <mergeCell ref="A1:AC1"/>
    <mergeCell ref="A26:AC26"/>
    <mergeCell ref="O2:O25"/>
    <mergeCell ref="A2:A25"/>
    <mergeCell ref="AC2:AC25"/>
    <mergeCell ref="T147:V147"/>
    <mergeCell ref="O99:O121"/>
    <mergeCell ref="A122:AC122"/>
    <mergeCell ref="A99:A121"/>
    <mergeCell ref="AC99:AC121"/>
    <mergeCell ref="A146:AC146"/>
    <mergeCell ref="A123:A145"/>
    <mergeCell ref="O123:O145"/>
    <mergeCell ref="AC123:AC145"/>
  </mergeCells>
  <printOptions/>
  <pageMargins left="0.787" right="0.787" top="0.984" bottom="0.984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GLSciences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yamada</dc:creator>
  <cp:keywords/>
  <dc:description/>
  <cp:lastModifiedBy>YAMADA</cp:lastModifiedBy>
  <cp:lastPrinted>2010-06-22T04:51:37Z</cp:lastPrinted>
  <dcterms:created xsi:type="dcterms:W3CDTF">2010-06-22T04:13:34Z</dcterms:created>
  <dcterms:modified xsi:type="dcterms:W3CDTF">2012-10-11T07:54:00Z</dcterms:modified>
  <cp:category/>
  <cp:version/>
  <cp:contentType/>
  <cp:contentStatus/>
</cp:coreProperties>
</file>